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Paolo Amoroso\Desktop\"/>
    </mc:Choice>
  </mc:AlternateContent>
  <xr:revisionPtr revIDLastSave="0" documentId="13_ncr:1_{9D502E5B-456A-448C-A053-D0F0BD331ECF}" xr6:coauthVersionLast="47" xr6:coauthVersionMax="47" xr10:uidLastSave="{00000000-0000-0000-0000-000000000000}"/>
  <bookViews>
    <workbookView xWindow="2250" yWindow="975" windowWidth="25185" windowHeight="13905" xr2:uid="{00000000-000D-0000-FFFF-FFFF00000000}"/>
  </bookViews>
  <sheets>
    <sheet name="Foglio1" sheetId="1" r:id="rId1"/>
    <sheet name="Foglio2" sheetId="2" r:id="rId2"/>
    <sheet name="Foglio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1" l="1"/>
  <c r="H100" i="1" l="1"/>
  <c r="G93" i="1"/>
  <c r="G61" i="1"/>
  <c r="G59" i="1"/>
  <c r="G87" i="1"/>
  <c r="G84" i="1"/>
  <c r="G81" i="1"/>
  <c r="G78" i="1"/>
  <c r="G75" i="1"/>
  <c r="G72" i="1"/>
  <c r="G69" i="1"/>
  <c r="G57" i="1"/>
  <c r="G66" i="1"/>
  <c r="E51" i="1"/>
  <c r="H88" i="1" l="1"/>
  <c r="G94" i="1"/>
  <c r="H95" i="1" s="1"/>
  <c r="E52" i="1"/>
  <c r="G51" i="1"/>
  <c r="G52" i="1" l="1"/>
  <c r="H53" i="1" s="1"/>
  <c r="G40" i="1"/>
  <c r="G47" i="1"/>
  <c r="G45" i="1"/>
  <c r="G43" i="1"/>
  <c r="G41" i="1"/>
  <c r="G38" i="1"/>
  <c r="G32" i="1"/>
  <c r="G33" i="1"/>
  <c r="H21" i="1"/>
  <c r="H22" i="1"/>
  <c r="H23" i="1"/>
  <c r="H24" i="1"/>
  <c r="H62" i="1" l="1"/>
  <c r="H48" i="1"/>
  <c r="H34" i="1"/>
  <c r="H90" i="1" l="1"/>
  <c r="H102" i="1" s="1"/>
  <c r="F107" i="1" s="1"/>
  <c r="F119" i="1"/>
  <c r="F108" i="1" l="1"/>
  <c r="F109" i="1" s="1"/>
  <c r="F117" i="1" l="1"/>
  <c r="F115" i="1"/>
  <c r="F111" i="1"/>
  <c r="F112" i="1" l="1"/>
  <c r="F113" i="1"/>
  <c r="F121" i="1"/>
</calcChain>
</file>

<file path=xl/sharedStrings.xml><?xml version="1.0" encoding="utf-8"?>
<sst xmlns="http://schemas.openxmlformats.org/spreadsheetml/2006/main" count="190" uniqueCount="153">
  <si>
    <t>TOTALE GENERALE</t>
  </si>
  <si>
    <t>PERIZIA</t>
  </si>
  <si>
    <t>Descrizione</t>
  </si>
  <si>
    <t xml:space="preserve">TOTALE </t>
  </si>
  <si>
    <t>COMPUTO METRICO ESTIMATIVO</t>
  </si>
  <si>
    <t>QUADRO ECONOMICO GENERALE</t>
  </si>
  <si>
    <t>Articolo</t>
  </si>
  <si>
    <t>Parziale</t>
  </si>
  <si>
    <t>U.M.</t>
  </si>
  <si>
    <t>Quantità</t>
  </si>
  <si>
    <t>Importo</t>
  </si>
  <si>
    <t>C.U.</t>
  </si>
  <si>
    <t>A</t>
  </si>
  <si>
    <t>B</t>
  </si>
  <si>
    <t>Oneri per la sicurezza</t>
  </si>
  <si>
    <t>IVA</t>
  </si>
  <si>
    <t>C</t>
  </si>
  <si>
    <t>D</t>
  </si>
  <si>
    <t>E</t>
  </si>
  <si>
    <t>F</t>
  </si>
  <si>
    <t>G</t>
  </si>
  <si>
    <t>H</t>
  </si>
  <si>
    <t>A*B</t>
  </si>
  <si>
    <t>A+B</t>
  </si>
  <si>
    <t>Totale</t>
  </si>
  <si>
    <t>Somme a disposizione</t>
  </si>
  <si>
    <t>C*E</t>
  </si>
  <si>
    <t>Varianti in aumento (oneri per la sicurezza ed IVA inclusi)</t>
  </si>
  <si>
    <t>Costo orario</t>
  </si>
  <si>
    <t>Spese generali</t>
  </si>
  <si>
    <t>Utili impresa</t>
  </si>
  <si>
    <t>MANODOPERA</t>
  </si>
  <si>
    <t>Voce prezziario</t>
  </si>
  <si>
    <t>Costo base</t>
  </si>
  <si>
    <t>ora</t>
  </si>
  <si>
    <t>(A+B)*D</t>
  </si>
  <si>
    <t>C*F</t>
  </si>
  <si>
    <t>C+D+E+F+G</t>
  </si>
  <si>
    <t>Incentivi ex art. 113 D.Lgs. 50/2016</t>
  </si>
  <si>
    <t>Importo degli interventi</t>
  </si>
  <si>
    <t>D.1</t>
  </si>
  <si>
    <t>D.2</t>
  </si>
  <si>
    <t>D*D.1</t>
  </si>
  <si>
    <t>Quotaparte incentivo da ripartire</t>
  </si>
  <si>
    <t>Quotaparte incentivo destinato al fondo</t>
  </si>
  <si>
    <t>D*D.2</t>
  </si>
  <si>
    <t>Lavori di manutenzione straordinaria della pavimentazione stradale e della segnaletica orizzontale e veriticale delle aree esterne della sede Roma Sud della Motorizzazione Civile di Roma per adeguamento alle norme di sicurezza previste dal D. Lgs. 81/2008</t>
  </si>
  <si>
    <r>
      <t xml:space="preserve">I </t>
    </r>
    <r>
      <rPr>
        <b/>
        <i/>
        <u/>
        <sz val="10"/>
        <rFont val="Arial"/>
        <family val="2"/>
      </rPr>
      <t>prezzi</t>
    </r>
    <r>
      <rPr>
        <i/>
        <sz val="10"/>
        <rFont val="Arial"/>
        <family val="2"/>
      </rPr>
      <t xml:space="preserve"> rappresentano la somma delle componenti relative ai materiali, alla manodopera, ai noli e ai trasporti necessari per la realizzazione delle quantità unitarie di ogni voce, nonché delle relative incidenze percentuali per spese generali e utili dell'Impresa, comprensivi di tutto quanto necessario per l'esecuzione della singola lavorazione in sicurezza (costi cosiddetti "ex lege", rappresentativi cioè dei soli "rischi propri' dell'appaltatore, in quanto insiti in ciascuna lavorazione attuata, ai sensi della normativa vigente D.Lgs. 81/08).
Tutti i prezzi sono comprensivi di spese generali ed utili, valutati nella misura complessiva del 26,50 % (spese generali 15 %, comprensivi di oneri generali della sicurezza, incrementati dagli utili dell’Impresa del 10%). Tutti i prezzi si intendono I.V.A. esclusa.
I lavori, si intendono finiti, completati in ogni loro parte, ed eseguiti secondo le modalità e le prescrizioni contrattuali ed in rispondenza allo scopo a cui sono destinati.</t>
    </r>
  </si>
  <si>
    <t>Prezziario DEI - Urbanizzazione infrastrutture ambiente 49 - I semestre 2013</t>
  </si>
  <si>
    <t>M01001a</t>
  </si>
  <si>
    <t>M01002a</t>
  </si>
  <si>
    <t>M01003a</t>
  </si>
  <si>
    <t>M01004a</t>
  </si>
  <si>
    <t>IV livello</t>
  </si>
  <si>
    <t>Specializzato edile</t>
  </si>
  <si>
    <t>Qualificato edile</t>
  </si>
  <si>
    <t>Comune edile</t>
  </si>
  <si>
    <t>N04001a</t>
  </si>
  <si>
    <t>Autocarro ribaltabile: portata 10.000 kg: a caldo</t>
  </si>
  <si>
    <t>N04008a</t>
  </si>
  <si>
    <t>Autocarro a cassone fisso: con gru da 8.500 kg: a caldo</t>
  </si>
  <si>
    <t>SEGNALETICA ORIZZONTALE</t>
  </si>
  <si>
    <t>SEGNALETICA VERTICALE</t>
  </si>
  <si>
    <t>BARRIERE SPARTITRAFFICO</t>
  </si>
  <si>
    <t>075096</t>
  </si>
  <si>
    <t>Bitumatura di ancoraggio con 0,75 kg di emulsione bituminosa acida al 60% data su sottofondi rullati o su strati bituminosi precedentemente stesi</t>
  </si>
  <si>
    <t>mq</t>
  </si>
  <si>
    <t>075097</t>
  </si>
  <si>
    <t>Conglomerato bituminoso per strato di base costituito da miscela di pietrisco di Ø da 3 a 6 cm e sabbia, impastato a caldo con bitume in misura tra il 2% ed il 3% del peso degli inerti, in idonei impianti di dosaggio, conformemente alle norme CNR, steso in opera con vibrofinitrici, costipato con rulli compressori, compreso ogni predisposizione per la stesa ed onere per dare il lavoro finito:</t>
  </si>
  <si>
    <t>075097a</t>
  </si>
  <si>
    <t>spessore reso sino a 8 cm</t>
  </si>
  <si>
    <t>075098</t>
  </si>
  <si>
    <t>Conglomerato bituminoso per strato di collegamento (binder) costituito da miscela di pietrischetto, graniglia e sabbia dimensione massima fino a 3 cm e da bitume puro in ragione del 4 ÷ 5%, confezionato a caldo in idonei impianti, steso in opera con vibrofinitrici, e costipato con appositi rulli; compreso ogni predisposizione per la stesa ed onere per dare il lavoro finito:</t>
  </si>
  <si>
    <t>075098a</t>
  </si>
  <si>
    <t>spessore reso sino a 4 cm</t>
  </si>
  <si>
    <t>075099</t>
  </si>
  <si>
    <t>Conglomerato bituminoso per strato di usura (tappetino), ottenuto con pietrischetto e graniglie avente perdita in peso alla prova Los Angeles (CNR BU n° 34), confezionato a caldo in idoneo impianto, in quantità non inferiore al 5% del peso degli inerti, conformi alle prescrizioni del CsdA; compresa la fornitura e stesa del legante di ancoraggio in ragione di 0,7 kg/mq di emulsione bituminosa al 55%; steso in opera con vibrofinitrice meccanica e costipato con appositi rulli fino ad ottenere l'indice dei vuoti prescritto dal CsdA; compresa ogni predisposizione per la stesa ed onere per dare il lavoro finito:</t>
  </si>
  <si>
    <t>075099a</t>
  </si>
  <si>
    <t>spessore reso sino a 3 cm</t>
  </si>
  <si>
    <t>PAVIMENTAZIONE STRADALE</t>
  </si>
  <si>
    <t>035022</t>
  </si>
  <si>
    <t>Demolizione di massicciate in materiale arido di qualsiasi natura, eseguita con mezzi meccanici, compreso trasporto a discarica fino ad una distanza massima di 10 km:</t>
  </si>
  <si>
    <t>035022a</t>
  </si>
  <si>
    <t>per altezza di 25 cm</t>
  </si>
  <si>
    <t>mc</t>
  </si>
  <si>
    <t>m</t>
  </si>
  <si>
    <t>TOTALE PAVIMENTAZIONE STRADALE</t>
  </si>
  <si>
    <t>073041</t>
  </si>
  <si>
    <t>073041a</t>
  </si>
  <si>
    <t>gretoni di pozzolana o materia prima secondaria</t>
  </si>
  <si>
    <t>Materiale da sottofondo naturale o proveniente da impianti di recupero (secondo D.M. 02/05/1998, allegato 1, punto 7.1.3), franco cava o impianto:</t>
  </si>
  <si>
    <t>TOTALE SEGNALETICA ORIZZONTALE</t>
  </si>
  <si>
    <t>TOTALE SEGNALETICA VERTICALE</t>
  </si>
  <si>
    <t>TOTALE BARRIERE SPARTITRAFFICO</t>
  </si>
  <si>
    <t>NP1</t>
  </si>
  <si>
    <t>cad</t>
  </si>
  <si>
    <t>033005d</t>
  </si>
  <si>
    <t>sabbia di cava, lavata e vagliata</t>
  </si>
  <si>
    <r>
      <t xml:space="preserve">Barriera stradale tipo New Jersey </t>
    </r>
    <r>
      <rPr>
        <i/>
        <sz val="8"/>
        <color rgb="FF231F20"/>
        <rFont val="Arial"/>
        <family val="2"/>
      </rPr>
      <t>in polietilene (con trattamento anti UV) con sistema di collegamento mediante un giunto a doppio incastro. Dimensione mm. 1600x400xh600, zavorrabile con 100 litri di acqua/sabbia, tappo di carico filettato, tappo di scarico filettato con guarnizione O-ring in nbr, foro di troppo pieno e base sagomata (altezza zoccoli 80 mm.) per consentire il deflusso delle acque e la movimentazione mediante carrello elevatore. (colori bianco e rosso alternato).</t>
    </r>
  </si>
  <si>
    <t>Paletto zincato di Ø 48 mm con sistema antirotazione, in opera compresi scavo e basamento in calcestruzzo:</t>
  </si>
  <si>
    <t>085001b</t>
  </si>
  <si>
    <t>altezza 3,00 m</t>
  </si>
  <si>
    <t>085002</t>
  </si>
  <si>
    <t>Scarificazione di massicciata stradale, compreso trasporto a discarica del materiale di risulta, e successiva asfaltatura del piano stradale con binder e tappetino di usura, adagiati sulla base preesistente, nelle aree compromosse dalle radici degli alberi (estroflesse):
- ......
- .....
- ..........
- .......
- ........</t>
  </si>
  <si>
    <t>085007</t>
  </si>
  <si>
    <t>Segnaletica orizzontale, a norma UNI EN 1436, di nuovo impianto costituita da strisce longitudinali o trasversali, eseguite mediante applicazione di vernice rifrangente premiscelata di colore bianca o gialla permanente con microsfere di vetro, in quantità di 1,6 kg/mq, in opera compreso ogni onere per il tracciamento e la fornitura del materiale:</t>
  </si>
  <si>
    <t>085007a</t>
  </si>
  <si>
    <t>per strisce da 12 cm</t>
  </si>
  <si>
    <t>085009</t>
  </si>
  <si>
    <t>Segnaletica orizzontale, a norma UNI EN 1436, costituita da strisce di arresto, passi pedonali, zebratura eseguite mediante applicazione di vernice rifrangente premiscelata di colore bianca o gialla permanente con microsfere di vetro, in opera compreso ogni onere per il tracciamento e la fornitura del materiale:</t>
  </si>
  <si>
    <t>085009b</t>
  </si>
  <si>
    <t>ripasso di segnaletica esistente, vernice in quantità pari a 1,1 kg/mq</t>
  </si>
  <si>
    <t>085010</t>
  </si>
  <si>
    <t>Segnaletica orizzontale, a norma UNI EN 1436, costituita da scritte a terra eseguite mediante applicazione di vernice rifrangente premiscelata di colore bianca o gialla permanente con microsfere di vetro, in quantità di 1,1 kg/mq, in opera compreso ogni onere per il tracciamento e la fornitura del materiale, misurata vuoto per pieno:</t>
  </si>
  <si>
    <t>085010b</t>
  </si>
  <si>
    <t>ripasso di impianto esistente</t>
  </si>
  <si>
    <t>lato 60 cm</t>
  </si>
  <si>
    <t>083003</t>
  </si>
  <si>
    <t>in lamiera di ferro spessore 10/10, rifrangenza classe II:</t>
  </si>
  <si>
    <t>083003a</t>
  </si>
  <si>
    <t>Segnali di "dare la precedenza" di forma triangolare, con scatolatura perimetrale di rinforzo e attacchi universali saldati sul retro (come da figure stabilite dal Codice della Strada e dal Regolamento di Attuazione):</t>
  </si>
  <si>
    <t>Segnali di "pericolo" di forma triangolare, con scatolatura perimetrale di rinforzo e attacchi universali saldati sul retro (come da figure stabilite dal Codice della Strada e dal Regolamento di Attuazione):</t>
  </si>
  <si>
    <t>Segnale di "fermarsi e dare la precedenza" con scatolatura perimetrale di rinforzo e attacchi universali saldati sul retro (fig. II 37 Art. 107 del Nuovo Codice della Strada e del Regolamento di Attuazione), di forma ottogonale di rifrangenza classe II:</t>
  </si>
  <si>
    <t>083009</t>
  </si>
  <si>
    <t>in lamiera di ferro 10/10:</t>
  </si>
  <si>
    <t>083009a</t>
  </si>
  <si>
    <t>Ø 60 cm</t>
  </si>
  <si>
    <t>Segnali di "precedenza nei sensi unici alternati" con scatolatura perimetrale di rinforzo e attacchi universali saldati sul retro (fig. II 45 Art. 114 del Nuovo Codice della Strada e del Regolamento di Attuazione), di forma quadrata:</t>
  </si>
  <si>
    <t>083017</t>
  </si>
  <si>
    <t>in lamiera di ferro 10/10, rifrangenza classe II:</t>
  </si>
  <si>
    <t>083017b</t>
  </si>
  <si>
    <t>Segnali di "divieto" e "obbligo" di forma circolare su fondo bianco o azzurro, con scatolatura perimetrale di rinforzo e attacchi universale saldati sul retro (come da figure stabilite dal Codice della Strada e del Regolamento di Attuazione):</t>
  </si>
  <si>
    <t>083021</t>
  </si>
  <si>
    <t>083021b</t>
  </si>
  <si>
    <t>Segnali di "dare precedenza nei sensi unici alternati" con scatolatura perimetrale di rinforzo e attacchi universali saldati sul retro (fig. II 41 Art. 110 del Nuovo Codice della Strada e del Regolamento di Attuazione), di forma circolare:</t>
  </si>
  <si>
    <t>Segnali di "senso unico frontale" con scatolatura perimetrale di rinforzo e attacchi universali saldati sul retro (fig. 349 Art. 135 del Nuovo Codice della Strada e del Regolamento di Attuazione), di forma quadrata:</t>
  </si>
  <si>
    <t>TOTALE INTERVENTI</t>
  </si>
  <si>
    <t>OPERE IN ECONOMIA</t>
  </si>
  <si>
    <t>TOTALE OPERE IN ECONOMIA</t>
  </si>
  <si>
    <t>MATERIALI A PIE' D'OPERA</t>
  </si>
  <si>
    <t xml:space="preserve">- - - - </t>
  </si>
  <si>
    <t>TOTALE MATERIALI A PIE' D'OPERA</t>
  </si>
  <si>
    <t>Realizzazione della segnaletica orizzontale di separazione dei flussi di traffico (anche all'interno dei capannoni), delle corsie di accesso ai capannoni e di quelle di uscita, di delimitazione degli stalli di sosta, di delimitazione delle aree non transitabili (zebrature), degli attraversamenti pedonali, di indicazione (frecce di direzione), degli STOP (linee di arresto) e DARE PRECEDENZA, in tutta l'area di sedime dell'immobile, secondo le indicazioni della D.L..</t>
  </si>
  <si>
    <t>Fornitura e posa in opera di 50 segnali stradali verticali (larghezza o diametro 60 cm) su palo zincato Ø 48 mm (h = 3,00 m), completo di base antirotazione in calcestruzzo, classe 2 di rifrangenza (elevata efficienza). Altezza di posizionamento del centro segnale 2,50 m dal piano stradale, secondo le indicazioni della D.L..</t>
  </si>
  <si>
    <t>DEMOLIZIONI FIORIERE E DISSUASORI</t>
  </si>
  <si>
    <t>TOTALE DEMOLIZIONI FIORIERE E DISSUASORI</t>
  </si>
  <si>
    <t>Rimozione fioriere e dissuasori (panettoni) e trasporto a discarica.</t>
  </si>
  <si>
    <t>Fornitura e posa in opera di barriere spartititraffico a muretto tipo "new jersey" (h = 80 cm), con base sagomata per consentire il deflusso delle acque e la movimentazione mediante carrello elevatore, a delimitazione dei percorsi stradali al fine di evitare interferenze di traiettorie:
- davanti alla palazzina B;
- dal cancello di uscita adiacente l'alloggio del custode verso al palazzina A (oltre lo spartitraffico posta dinanzi l'ex ufficio postale);
- dallo spartitraffico posto dinanzi all'ex ufficio postale fino alla palazzina A;
- dalla rampa di accesso al magazzino della palazzina A al cancello di ingresso revisioni;
- lungo entrambi i lati del percorso di uscita dal secondo capannone veicoli leggeri;
- lungo il percorso di accesso da Via Acqua Acetosa Ostiense dal cancello carraio al cancello adiacente l'alloggio del custode;
e per la realizzazione di 4 rotatorie ed annessa area d'invito. Realizzate in manufatti di polietilene, di colore indicato dalla D.L., con sistema di collegamento mediante giunto a doppio incastro e riempite, successivamente alla posa, di sabbia da cava lavata e vagliata, per almeno il 50% del volume, in modo da renderle inamovibili.</t>
  </si>
  <si>
    <t>Il PROPONENTE</t>
  </si>
  <si>
    <t>Ministero delle Infrastrutture e della Mobilità Sostenibili</t>
  </si>
  <si>
    <t>Dipartimento per la Mobilità Sostenibile</t>
  </si>
  <si>
    <t>Direzione Generale Territoriale del Nord-Est</t>
  </si>
  <si>
    <t>Ufficio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</si>
</sst>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2]\ * #,##0.00_-;\-[$€-2]\ * #,##0.00_-;_-[$€-2]\ * &quot;-&quot;??_-"/>
    <numFmt numFmtId="165" formatCode="0.0%"/>
    <numFmt numFmtId="166" formatCode="#,##0.00_ ;\-#,##0.00\ "/>
    <numFmt numFmtId="167" formatCode="_-[$€-410]\ * #,##0.00_-;\-[$€-410]\ * #,##0.00_-;_-[$€-410]\ * &quot;-&quot;??_-;_-@_-"/>
  </numFmts>
  <fonts count="21" x14ac:knownFonts="1">
    <font>
      <sz val="10"/>
      <name val="Arial"/>
    </font>
    <font>
      <sz val="10"/>
      <name val="Arial"/>
    </font>
    <font>
      <sz val="8"/>
      <name val="Arial"/>
      <family val="2"/>
    </font>
    <font>
      <b/>
      <i/>
      <sz val="10"/>
      <name val="Arial"/>
      <family val="2"/>
    </font>
    <font>
      <sz val="10"/>
      <name val="Arial"/>
      <family val="2"/>
    </font>
    <font>
      <b/>
      <i/>
      <sz val="12"/>
      <name val="Arial"/>
      <family val="2"/>
    </font>
    <font>
      <sz val="20"/>
      <name val="Cambria"/>
      <family val="1"/>
    </font>
    <font>
      <sz val="12"/>
      <name val="Cambria"/>
      <family val="1"/>
    </font>
    <font>
      <i/>
      <sz val="11"/>
      <name val="Cambria"/>
      <family val="1"/>
    </font>
    <font>
      <b/>
      <u/>
      <sz val="14"/>
      <name val="Cambria"/>
      <family val="1"/>
    </font>
    <font>
      <b/>
      <i/>
      <sz val="12"/>
      <name val="Cambria"/>
      <family val="1"/>
    </font>
    <font>
      <sz val="10"/>
      <name val="Cambria"/>
      <family val="1"/>
      <scheme val="major"/>
    </font>
    <font>
      <i/>
      <sz val="12"/>
      <name val="Cambria"/>
      <family val="1"/>
      <scheme val="major"/>
    </font>
    <font>
      <sz val="12"/>
      <name val="Cambria"/>
      <family val="1"/>
      <scheme val="major"/>
    </font>
    <font>
      <i/>
      <sz val="8"/>
      <name val="Arial"/>
      <family val="2"/>
    </font>
    <font>
      <b/>
      <sz val="8"/>
      <name val="Arial"/>
      <family val="2"/>
    </font>
    <font>
      <b/>
      <i/>
      <sz val="8"/>
      <name val="Arial"/>
      <family val="2"/>
    </font>
    <font>
      <i/>
      <sz val="8"/>
      <color theme="1"/>
      <name val="Calibri"/>
      <family val="2"/>
      <scheme val="minor"/>
    </font>
    <font>
      <i/>
      <sz val="10"/>
      <name val="Arial"/>
      <family val="2"/>
    </font>
    <font>
      <b/>
      <i/>
      <u/>
      <sz val="10"/>
      <name val="Arial"/>
      <family val="2"/>
    </font>
    <font>
      <i/>
      <sz val="8"/>
      <color rgb="FF231F2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s>
  <borders count="14">
    <border>
      <left/>
      <right/>
      <top/>
      <bottom/>
      <diagonal/>
    </border>
    <border>
      <left/>
      <right/>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0" fillId="0" borderId="0" xfId="0" applyBorder="1"/>
    <xf numFmtId="0" fontId="3" fillId="0" borderId="0" xfId="0" applyFont="1"/>
    <xf numFmtId="4" fontId="0" fillId="0" borderId="0" xfId="0" applyNumberFormat="1"/>
    <xf numFmtId="0" fontId="0" fillId="0" borderId="0" xfId="0" applyAlignment="1"/>
    <xf numFmtId="0" fontId="3" fillId="0" borderId="0" xfId="0" applyFont="1" applyAlignment="1"/>
    <xf numFmtId="4" fontId="3" fillId="0" borderId="0" xfId="0" applyNumberFormat="1" applyFont="1"/>
    <xf numFmtId="0" fontId="5" fillId="0" borderId="0" xfId="0" applyFont="1"/>
    <xf numFmtId="4" fontId="3" fillId="0" borderId="0" xfId="0" applyNumberFormat="1" applyFont="1" applyBorder="1" applyAlignment="1">
      <alignment horizontal="center"/>
    </xf>
    <xf numFmtId="0" fontId="0" fillId="0" borderId="0" xfId="0" applyAlignment="1">
      <alignment horizontal="left"/>
    </xf>
    <xf numFmtId="166" fontId="0" fillId="0" borderId="0" xfId="3" applyNumberFormat="1" applyFont="1" applyAlignment="1">
      <alignment vertical="center"/>
    </xf>
    <xf numFmtId="166" fontId="3" fillId="0" borderId="0" xfId="3" applyNumberFormat="1" applyFont="1" applyAlignment="1">
      <alignment vertical="center"/>
    </xf>
    <xf numFmtId="44" fontId="0" fillId="0" borderId="0" xfId="3" applyFont="1" applyAlignment="1">
      <alignment horizontal="center"/>
    </xf>
    <xf numFmtId="44" fontId="3" fillId="0" borderId="0" xfId="3" applyFont="1" applyAlignment="1">
      <alignment horizontal="center"/>
    </xf>
    <xf numFmtId="0" fontId="3" fillId="0" borderId="0" xfId="0" applyFont="1" applyAlignment="1">
      <alignment horizontal="left"/>
    </xf>
    <xf numFmtId="1" fontId="0" fillId="0" borderId="0" xfId="0" applyNumberFormat="1" applyAlignment="1">
      <alignment horizontal="center" vertical="center"/>
    </xf>
    <xf numFmtId="1" fontId="3" fillId="0" borderId="0" xfId="0" applyNumberFormat="1" applyFont="1" applyAlignment="1">
      <alignment horizontal="center" vertical="center"/>
    </xf>
    <xf numFmtId="0" fontId="0" fillId="0" borderId="0" xfId="0" applyAlignment="1">
      <alignment horizontal="center"/>
    </xf>
    <xf numFmtId="0" fontId="4" fillId="0" borderId="0" xfId="0" applyFont="1" applyBorder="1" applyAlignment="1">
      <alignment horizontal="left" vertical="top" wrapText="1"/>
    </xf>
    <xf numFmtId="0" fontId="8" fillId="0" borderId="0" xfId="0" applyFont="1" applyAlignment="1">
      <alignment horizontal="center"/>
    </xf>
    <xf numFmtId="0" fontId="8" fillId="0" borderId="0" xfId="0" applyFont="1" applyAlignment="1">
      <alignment horizontal="center"/>
    </xf>
    <xf numFmtId="0" fontId="9" fillId="0" borderId="0" xfId="0" applyFont="1" applyAlignment="1">
      <alignment vertical="center"/>
    </xf>
    <xf numFmtId="1" fontId="2" fillId="0" borderId="0" xfId="0" applyNumberFormat="1" applyFont="1" applyBorder="1" applyAlignment="1">
      <alignment horizontal="center" vertical="center"/>
    </xf>
    <xf numFmtId="0" fontId="8" fillId="0" borderId="0" xfId="0" applyFont="1" applyBorder="1" applyAlignment="1">
      <alignment horizontal="center"/>
    </xf>
    <xf numFmtId="0" fontId="2" fillId="0" borderId="0" xfId="0" applyFont="1" applyBorder="1" applyAlignment="1">
      <alignment horizontal="left" vertical="top" wrapText="1"/>
    </xf>
    <xf numFmtId="4" fontId="13" fillId="0" borderId="0" xfId="0" applyNumberFormat="1" applyFont="1" applyBorder="1" applyAlignment="1"/>
    <xf numFmtId="4" fontId="12" fillId="0" borderId="0" xfId="0" applyNumberFormat="1" applyFont="1" applyBorder="1" applyAlignment="1"/>
    <xf numFmtId="0" fontId="2" fillId="0" borderId="7" xfId="0" applyFont="1" applyBorder="1" applyAlignment="1">
      <alignment horizontal="left" vertical="center" wrapText="1"/>
    </xf>
    <xf numFmtId="44" fontId="14" fillId="0" borderId="7" xfId="3" applyFont="1" applyBorder="1" applyAlignment="1">
      <alignment horizontal="left" wrapText="1"/>
    </xf>
    <xf numFmtId="0" fontId="15" fillId="2" borderId="7" xfId="0" applyFont="1" applyFill="1" applyBorder="1" applyAlignment="1">
      <alignment horizontal="center" vertical="top" wrapText="1"/>
    </xf>
    <xf numFmtId="0" fontId="2" fillId="0" borderId="7" xfId="0" applyFont="1" applyBorder="1" applyAlignment="1">
      <alignment horizontal="center" vertical="center"/>
    </xf>
    <xf numFmtId="1" fontId="2" fillId="0" borderId="7" xfId="0" applyNumberFormat="1" applyFont="1" applyBorder="1" applyAlignment="1">
      <alignment horizontal="center"/>
    </xf>
    <xf numFmtId="0" fontId="2" fillId="0" borderId="7" xfId="0" applyFont="1" applyBorder="1" applyAlignment="1">
      <alignment horizontal="center"/>
    </xf>
    <xf numFmtId="167" fontId="2" fillId="0" borderId="7" xfId="4" applyNumberFormat="1" applyFont="1" applyBorder="1" applyAlignment="1">
      <alignment horizontal="left" wrapText="1"/>
    </xf>
    <xf numFmtId="44" fontId="2" fillId="0" borderId="7" xfId="3" applyFont="1" applyBorder="1" applyAlignment="1">
      <alignment horizontal="left" wrapText="1"/>
    </xf>
    <xf numFmtId="0" fontId="2" fillId="0" borderId="7" xfId="0" applyFont="1" applyBorder="1" applyAlignment="1">
      <alignment horizontal="center" vertical="top"/>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center" vertical="top" wrapText="1"/>
    </xf>
    <xf numFmtId="43" fontId="2" fillId="0" borderId="5" xfId="0" applyNumberFormat="1" applyFont="1" applyBorder="1" applyAlignment="1">
      <alignment horizontal="left" vertical="top" wrapText="1"/>
    </xf>
    <xf numFmtId="165" fontId="2" fillId="0" borderId="0" xfId="2" applyNumberFormat="1" applyFont="1" applyBorder="1" applyAlignment="1">
      <alignment horizontal="center" vertical="top" wrapText="1"/>
    </xf>
    <xf numFmtId="0" fontId="15" fillId="0" borderId="0" xfId="0" applyFont="1" applyBorder="1" applyAlignment="1">
      <alignment horizontal="left" vertical="top" wrapText="1"/>
    </xf>
    <xf numFmtId="9" fontId="2" fillId="0" borderId="0" xfId="2" applyFont="1" applyBorder="1" applyAlignment="1">
      <alignment horizontal="left" vertical="top" wrapText="1"/>
    </xf>
    <xf numFmtId="43" fontId="15" fillId="0" borderId="5" xfId="0" applyNumberFormat="1"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10" fontId="14" fillId="0" borderId="7" xfId="2" applyNumberFormat="1" applyFont="1" applyBorder="1" applyAlignment="1">
      <alignment horizont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xf numFmtId="44" fontId="2" fillId="0" borderId="5" xfId="3" applyFont="1" applyBorder="1" applyAlignment="1">
      <alignment horizontal="left" vertical="top" wrapText="1"/>
    </xf>
    <xf numFmtId="44" fontId="15" fillId="2" borderId="5" xfId="3" applyFont="1" applyFill="1" applyBorder="1" applyAlignment="1">
      <alignment horizontal="left" vertical="top" wrapText="1"/>
    </xf>
    <xf numFmtId="0" fontId="2" fillId="2" borderId="3" xfId="0" applyFont="1" applyFill="1" applyBorder="1" applyAlignment="1">
      <alignment horizontal="center" vertical="top" wrapText="1"/>
    </xf>
    <xf numFmtId="0" fontId="15" fillId="2" borderId="0" xfId="0" applyFont="1" applyFill="1" applyBorder="1" applyAlignment="1">
      <alignment horizontal="left" vertical="top" wrapText="1"/>
    </xf>
    <xf numFmtId="1" fontId="2" fillId="2" borderId="0" xfId="0" applyNumberFormat="1" applyFont="1" applyFill="1" applyBorder="1" applyAlignment="1">
      <alignment horizontal="center" vertical="center"/>
    </xf>
    <xf numFmtId="9" fontId="2" fillId="2" borderId="0" xfId="2" applyFont="1" applyFill="1" applyBorder="1" applyAlignment="1">
      <alignment horizontal="left" vertical="top" wrapText="1"/>
    </xf>
    <xf numFmtId="0" fontId="2" fillId="2" borderId="0" xfId="0" applyFont="1" applyFill="1" applyBorder="1" applyAlignment="1">
      <alignment horizontal="left" vertical="top" wrapText="1"/>
    </xf>
    <xf numFmtId="44" fontId="2" fillId="0" borderId="0" xfId="3" applyFont="1" applyBorder="1" applyAlignment="1">
      <alignment horizontal="left" vertical="top" wrapText="1"/>
    </xf>
    <xf numFmtId="0" fontId="17" fillId="0" borderId="0" xfId="0" applyFont="1"/>
    <xf numFmtId="0" fontId="17" fillId="0" borderId="0" xfId="0" applyFont="1" applyAlignment="1">
      <alignment horizontal="left"/>
    </xf>
    <xf numFmtId="44" fontId="0" fillId="0" borderId="7" xfId="3" applyFont="1" applyBorder="1" applyAlignment="1">
      <alignment horizontal="center"/>
    </xf>
    <xf numFmtId="0" fontId="2" fillId="0" borderId="7" xfId="0" applyFont="1" applyBorder="1" applyAlignment="1">
      <alignment horizontal="justify" vertical="top" wrapText="1"/>
    </xf>
    <xf numFmtId="0" fontId="2" fillId="0" borderId="7" xfId="0" applyFont="1" applyBorder="1" applyAlignment="1">
      <alignment vertical="top" wrapText="1"/>
    </xf>
    <xf numFmtId="0" fontId="16" fillId="3" borderId="7" xfId="0" applyFont="1" applyFill="1" applyBorder="1" applyAlignment="1">
      <alignment horizontal="left" vertical="top" wrapText="1"/>
    </xf>
    <xf numFmtId="0" fontId="16" fillId="4" borderId="7" xfId="0" applyFont="1" applyFill="1" applyBorder="1" applyAlignment="1">
      <alignment horizontal="right" vertical="top" wrapText="1"/>
    </xf>
    <xf numFmtId="0" fontId="2" fillId="4" borderId="7" xfId="0" applyFont="1" applyFill="1" applyBorder="1" applyAlignment="1">
      <alignment horizontal="center" vertical="top"/>
    </xf>
    <xf numFmtId="1" fontId="2" fillId="4" borderId="7" xfId="0" applyNumberFormat="1" applyFont="1" applyFill="1" applyBorder="1" applyAlignment="1">
      <alignment horizontal="center"/>
    </xf>
    <xf numFmtId="0" fontId="2" fillId="4" borderId="7" xfId="0" applyFont="1" applyFill="1" applyBorder="1" applyAlignment="1">
      <alignment horizontal="center"/>
    </xf>
    <xf numFmtId="167" fontId="2" fillId="4" borderId="7" xfId="4" applyNumberFormat="1" applyFont="1" applyFill="1" applyBorder="1" applyAlignment="1">
      <alignment horizontal="left" wrapText="1"/>
    </xf>
    <xf numFmtId="44" fontId="2" fillId="4" borderId="7" xfId="3" applyFont="1" applyFill="1" applyBorder="1" applyAlignment="1">
      <alignment horizontal="left" wrapText="1"/>
    </xf>
    <xf numFmtId="0" fontId="2" fillId="3" borderId="7" xfId="0" applyFont="1" applyFill="1" applyBorder="1" applyAlignment="1">
      <alignment horizontal="center" vertical="top"/>
    </xf>
    <xf numFmtId="1" fontId="2" fillId="3" borderId="7" xfId="0" applyNumberFormat="1" applyFont="1" applyFill="1" applyBorder="1" applyAlignment="1">
      <alignment horizontal="center"/>
    </xf>
    <xf numFmtId="0" fontId="2" fillId="3" borderId="7" xfId="0" applyFont="1" applyFill="1" applyBorder="1" applyAlignment="1">
      <alignment horizontal="center"/>
    </xf>
    <xf numFmtId="167" fontId="2" fillId="3" borderId="7" xfId="4" applyNumberFormat="1" applyFont="1" applyFill="1" applyBorder="1" applyAlignment="1">
      <alignment horizontal="left" wrapText="1"/>
    </xf>
    <xf numFmtId="44" fontId="2" fillId="3" borderId="7" xfId="3" applyFont="1" applyFill="1" applyBorder="1" applyAlignment="1">
      <alignment horizontal="left" wrapText="1"/>
    </xf>
    <xf numFmtId="44" fontId="15" fillId="4" borderId="7" xfId="3" applyFont="1" applyFill="1" applyBorder="1" applyAlignment="1">
      <alignment horizontal="left" wrapText="1"/>
    </xf>
    <xf numFmtId="44" fontId="0" fillId="0" borderId="0" xfId="0" applyNumberFormat="1"/>
    <xf numFmtId="0" fontId="8" fillId="0" borderId="0" xfId="0" applyFont="1" applyAlignment="1">
      <alignment horizontal="center"/>
    </xf>
    <xf numFmtId="0" fontId="8" fillId="0" borderId="0" xfId="0" applyFont="1" applyAlignment="1">
      <alignment horizontal="center"/>
    </xf>
    <xf numFmtId="0" fontId="14" fillId="0" borderId="7" xfId="0" applyFont="1" applyBorder="1" applyAlignment="1">
      <alignment horizontal="left" vertical="top" wrapText="1"/>
    </xf>
    <xf numFmtId="0" fontId="2" fillId="7" borderId="7" xfId="0" applyFont="1" applyFill="1" applyBorder="1" applyAlignment="1">
      <alignment horizontal="center" vertical="top"/>
    </xf>
    <xf numFmtId="0" fontId="16" fillId="7" borderId="7" xfId="0" applyFont="1" applyFill="1" applyBorder="1" applyAlignment="1">
      <alignment horizontal="left" vertical="top" wrapText="1"/>
    </xf>
    <xf numFmtId="1" fontId="2" fillId="7" borderId="7" xfId="0" applyNumberFormat="1" applyFont="1" applyFill="1" applyBorder="1" applyAlignment="1">
      <alignment horizontal="center"/>
    </xf>
    <xf numFmtId="0" fontId="2" fillId="7" borderId="7" xfId="0" applyFont="1" applyFill="1" applyBorder="1" applyAlignment="1">
      <alignment horizontal="center"/>
    </xf>
    <xf numFmtId="167" fontId="2" fillId="7" borderId="7" xfId="4" applyNumberFormat="1" applyFont="1" applyFill="1" applyBorder="1" applyAlignment="1">
      <alignment horizontal="left" wrapText="1"/>
    </xf>
    <xf numFmtId="44" fontId="2" fillId="7" borderId="7" xfId="3" applyFont="1" applyFill="1" applyBorder="1" applyAlignment="1">
      <alignment horizontal="left" wrapText="1"/>
    </xf>
    <xf numFmtId="44" fontId="15" fillId="7" borderId="7" xfId="3" applyFont="1" applyFill="1" applyBorder="1" applyAlignment="1">
      <alignment horizontal="left" wrapText="1"/>
    </xf>
    <xf numFmtId="0" fontId="15" fillId="3" borderId="7" xfId="0" applyFont="1" applyFill="1" applyBorder="1" applyAlignment="1">
      <alignment horizontal="center" vertical="top"/>
    </xf>
    <xf numFmtId="0" fontId="15" fillId="7" borderId="7" xfId="0" applyFont="1" applyFill="1" applyBorder="1" applyAlignment="1">
      <alignment horizontal="center" vertical="top"/>
    </xf>
    <xf numFmtId="0" fontId="11" fillId="0" borderId="7" xfId="0" applyFont="1" applyBorder="1" applyAlignment="1">
      <alignment horizontal="center" vertical="top"/>
    </xf>
    <xf numFmtId="0" fontId="14" fillId="0" borderId="8" xfId="0" applyFont="1" applyBorder="1" applyAlignment="1">
      <alignment vertical="top" wrapText="1"/>
    </xf>
    <xf numFmtId="0" fontId="14" fillId="0" borderId="8" xfId="0" quotePrefix="1" applyFont="1" applyBorder="1" applyAlignment="1">
      <alignment vertical="top" wrapText="1"/>
    </xf>
    <xf numFmtId="44" fontId="2" fillId="0" borderId="13" xfId="3" applyFont="1" applyBorder="1" applyAlignment="1">
      <alignment horizontal="left" vertical="top" wrapText="1"/>
    </xf>
    <xf numFmtId="0" fontId="9" fillId="0" borderId="0" xfId="0" applyFont="1" applyAlignment="1">
      <alignment horizontal="center" vertical="center"/>
    </xf>
    <xf numFmtId="0" fontId="15" fillId="2" borderId="7" xfId="0" applyFont="1" applyFill="1" applyBorder="1" applyAlignment="1">
      <alignment horizontal="center" vertical="top" wrapText="1"/>
    </xf>
    <xf numFmtId="0" fontId="11" fillId="0" borderId="7" xfId="0" applyFont="1" applyBorder="1" applyAlignment="1">
      <alignment horizontal="left" vertical="top" wrapText="1"/>
    </xf>
    <xf numFmtId="0" fontId="15" fillId="2" borderId="8"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9" xfId="0" applyFont="1" applyFill="1" applyBorder="1" applyAlignment="1">
      <alignment horizontal="left" vertical="top" wrapText="1"/>
    </xf>
    <xf numFmtId="0" fontId="18" fillId="6" borderId="8" xfId="0" applyFont="1" applyFill="1" applyBorder="1" applyAlignment="1">
      <alignment horizontal="justify" vertical="top" wrapText="1"/>
    </xf>
    <xf numFmtId="0" fontId="18" fillId="6" borderId="2" xfId="0" applyFont="1" applyFill="1" applyBorder="1" applyAlignment="1">
      <alignment horizontal="justify" vertical="top" wrapText="1"/>
    </xf>
    <xf numFmtId="0" fontId="18" fillId="6" borderId="9" xfId="0" applyFont="1" applyFill="1" applyBorder="1" applyAlignment="1">
      <alignment horizontal="justify"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0" fontId="15" fillId="2" borderId="7"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4" fontId="13" fillId="0" borderId="0" xfId="0" applyNumberFormat="1" applyFont="1" applyBorder="1" applyAlignment="1">
      <alignment horizontal="center"/>
    </xf>
    <xf numFmtId="4" fontId="12" fillId="0" borderId="0" xfId="0" applyNumberFormat="1" applyFont="1" applyBorder="1" applyAlignment="1">
      <alignment horizontal="center"/>
    </xf>
    <xf numFmtId="0" fontId="10" fillId="2" borderId="7" xfId="0" applyFont="1" applyFill="1" applyBorder="1" applyAlignment="1">
      <alignment horizontal="left" vertical="center" wrapText="1"/>
    </xf>
  </cellXfs>
  <cellStyles count="5">
    <cellStyle name="Euro" xfId="1" xr:uid="{00000000-0005-0000-0000-000000000000}"/>
    <cellStyle name="Migliaia" xfId="4" builtinId="3"/>
    <cellStyle name="Normale" xfId="0" builtinId="0"/>
    <cellStyle name="Percentuale" xfId="2" builtinId="5"/>
    <cellStyle name="Valuta" xfId="3" builtinId="4"/>
  </cellStyles>
  <dxfs count="0"/>
  <tableStyles count="0" defaultTableStyle="TableStyleMedium2" defaultPivotStyle="PivotStyleLight16"/>
  <colors>
    <mruColors>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3152775</xdr:colOff>
      <xdr:row>0</xdr:row>
      <xdr:rowOff>0</xdr:rowOff>
    </xdr:from>
    <xdr:to>
      <xdr:col>3</xdr:col>
      <xdr:colOff>280725</xdr:colOff>
      <xdr:row>0</xdr:row>
      <xdr:rowOff>646055</xdr:rowOff>
    </xdr:to>
    <xdr:pic>
      <xdr:nvPicPr>
        <xdr:cNvPr id="4" name="Immagine 3" descr="Risultati immagini per logo repubblica italian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0" y="0"/>
          <a:ext cx="576000" cy="646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3"/>
  <sheetViews>
    <sheetView tabSelected="1" topLeftCell="A76" zoomScaleNormal="100" workbookViewId="0">
      <selection activeCell="B125" sqref="B125:C125"/>
    </sheetView>
  </sheetViews>
  <sheetFormatPr defaultRowHeight="12.75" customHeight="1" x14ac:dyDescent="0.2"/>
  <cols>
    <col min="1" max="1" width="9.140625" style="9" customWidth="1"/>
    <col min="2" max="2" width="8.7109375" customWidth="1"/>
    <col min="3" max="3" width="51.7109375" customWidth="1"/>
    <col min="4" max="4" width="13.7109375" style="15" customWidth="1"/>
    <col min="5" max="5" width="13.7109375" style="4" customWidth="1"/>
    <col min="6" max="6" width="13.7109375" style="10" customWidth="1"/>
    <col min="7" max="7" width="13.7109375" style="12" customWidth="1"/>
    <col min="8" max="8" width="13.7109375" style="3" customWidth="1"/>
    <col min="10" max="10" width="10.85546875" bestFit="1" customWidth="1"/>
  </cols>
  <sheetData>
    <row r="1" spans="1:9" ht="54.75" customHeight="1" x14ac:dyDescent="0.2">
      <c r="B1" s="17"/>
    </row>
    <row r="2" spans="1:9" ht="25.5" x14ac:dyDescent="0.2">
      <c r="A2" s="105" t="s">
        <v>149</v>
      </c>
      <c r="B2" s="105"/>
      <c r="C2" s="105"/>
      <c r="D2" s="105"/>
      <c r="E2" s="105"/>
      <c r="F2" s="105"/>
      <c r="G2" s="105"/>
      <c r="H2" s="105"/>
      <c r="I2" s="48"/>
    </row>
    <row r="3" spans="1:9" ht="15.75" x14ac:dyDescent="0.2">
      <c r="A3" s="106" t="s">
        <v>150</v>
      </c>
      <c r="B3" s="106"/>
      <c r="C3" s="106"/>
      <c r="D3" s="106"/>
      <c r="E3" s="106"/>
      <c r="F3" s="106"/>
      <c r="G3" s="106"/>
      <c r="H3" s="106"/>
      <c r="I3" s="49"/>
    </row>
    <row r="4" spans="1:9" ht="15.75" x14ac:dyDescent="0.2">
      <c r="A4" s="106" t="s">
        <v>151</v>
      </c>
      <c r="B4" s="106"/>
      <c r="C4" s="106"/>
      <c r="D4" s="106"/>
      <c r="E4" s="106"/>
      <c r="F4" s="106"/>
      <c r="G4" s="106"/>
      <c r="H4" s="106"/>
      <c r="I4" s="49"/>
    </row>
    <row r="5" spans="1:9" ht="14.25" x14ac:dyDescent="0.2">
      <c r="A5" s="107" t="s">
        <v>152</v>
      </c>
      <c r="B5" s="107"/>
      <c r="C5" s="107"/>
      <c r="D5" s="107"/>
      <c r="E5" s="107"/>
      <c r="F5" s="107"/>
      <c r="G5" s="107"/>
      <c r="H5" s="107"/>
      <c r="I5" s="50"/>
    </row>
    <row r="6" spans="1:9" ht="12.75" customHeight="1" x14ac:dyDescent="0.2">
      <c r="A6" s="19"/>
      <c r="B6" s="19"/>
      <c r="C6" s="19"/>
      <c r="D6" s="19"/>
      <c r="E6" s="19"/>
      <c r="F6" s="19"/>
      <c r="G6" s="19"/>
      <c r="H6" s="19"/>
    </row>
    <row r="7" spans="1:9" ht="18" x14ac:dyDescent="0.2">
      <c r="A7" s="94" t="s">
        <v>1</v>
      </c>
      <c r="B7" s="94"/>
      <c r="C7" s="94"/>
      <c r="D7" s="94"/>
      <c r="E7" s="94"/>
      <c r="F7" s="94"/>
      <c r="G7" s="94"/>
      <c r="H7" s="94"/>
      <c r="I7" s="21"/>
    </row>
    <row r="9" spans="1:9" ht="34.5" customHeight="1" x14ac:dyDescent="0.2">
      <c r="A9" s="114" t="s">
        <v>46</v>
      </c>
      <c r="B9" s="114"/>
      <c r="C9" s="114"/>
      <c r="D9" s="114"/>
      <c r="E9" s="114"/>
      <c r="F9" s="114"/>
      <c r="G9" s="114"/>
      <c r="H9" s="114"/>
    </row>
    <row r="11" spans="1:9" ht="12.75" customHeight="1" x14ac:dyDescent="0.2">
      <c r="A11" s="90">
        <v>1</v>
      </c>
      <c r="B11" s="96" t="s">
        <v>146</v>
      </c>
      <c r="C11" s="96"/>
      <c r="D11" s="96"/>
      <c r="E11" s="96"/>
      <c r="F11" s="96"/>
      <c r="G11" s="96"/>
      <c r="H11" s="96"/>
    </row>
    <row r="12" spans="1:9" ht="97.5" customHeight="1" x14ac:dyDescent="0.2">
      <c r="A12" s="90">
        <v>2</v>
      </c>
      <c r="B12" s="96" t="s">
        <v>103</v>
      </c>
      <c r="C12" s="96"/>
      <c r="D12" s="96"/>
      <c r="E12" s="96"/>
      <c r="F12" s="96"/>
      <c r="G12" s="96"/>
      <c r="H12" s="96"/>
    </row>
    <row r="13" spans="1:9" ht="145.5" customHeight="1" x14ac:dyDescent="0.2">
      <c r="A13" s="90">
        <v>3</v>
      </c>
      <c r="B13" s="96" t="s">
        <v>147</v>
      </c>
      <c r="C13" s="96"/>
      <c r="D13" s="96"/>
      <c r="E13" s="96"/>
      <c r="F13" s="96"/>
      <c r="G13" s="96"/>
      <c r="H13" s="96"/>
    </row>
    <row r="14" spans="1:9" ht="41.25" customHeight="1" x14ac:dyDescent="0.2">
      <c r="A14" s="90">
        <v>4</v>
      </c>
      <c r="B14" s="96" t="s">
        <v>142</v>
      </c>
      <c r="C14" s="96"/>
      <c r="D14" s="96"/>
      <c r="E14" s="96"/>
      <c r="F14" s="96"/>
      <c r="G14" s="96"/>
      <c r="H14" s="96"/>
    </row>
    <row r="15" spans="1:9" ht="29.25" customHeight="1" x14ac:dyDescent="0.2">
      <c r="A15" s="90">
        <v>5</v>
      </c>
      <c r="B15" s="96" t="s">
        <v>143</v>
      </c>
      <c r="C15" s="96"/>
      <c r="D15" s="96"/>
      <c r="E15" s="96"/>
      <c r="F15" s="96"/>
      <c r="G15" s="96"/>
      <c r="H15" s="96"/>
    </row>
    <row r="16" spans="1:9" ht="12.75" customHeight="1" x14ac:dyDescent="0.2">
      <c r="A16" s="18"/>
      <c r="B16" s="18"/>
      <c r="C16" s="18"/>
      <c r="D16" s="18"/>
      <c r="E16" s="18"/>
      <c r="F16" s="18"/>
      <c r="G16" s="18"/>
      <c r="H16" s="19"/>
    </row>
    <row r="17" spans="1:10" ht="18" x14ac:dyDescent="0.2">
      <c r="A17" s="94" t="s">
        <v>4</v>
      </c>
      <c r="B17" s="94"/>
      <c r="C17" s="94"/>
      <c r="D17" s="94"/>
      <c r="E17" s="94"/>
      <c r="F17" s="94"/>
      <c r="G17" s="94"/>
      <c r="H17" s="94"/>
      <c r="I17" s="21"/>
    </row>
    <row r="18" spans="1:10" ht="12.75" customHeight="1" x14ac:dyDescent="0.2">
      <c r="A18" s="18"/>
      <c r="B18" s="18"/>
      <c r="C18" s="18"/>
      <c r="D18" s="18"/>
      <c r="E18" s="18"/>
      <c r="F18" s="18"/>
      <c r="G18" s="18"/>
      <c r="H18" s="19"/>
    </row>
    <row r="19" spans="1:10" ht="12.75" customHeight="1" x14ac:dyDescent="0.2">
      <c r="A19" s="95" t="s">
        <v>31</v>
      </c>
      <c r="B19" s="95"/>
      <c r="C19" s="95"/>
      <c r="D19" s="95"/>
      <c r="E19" s="95"/>
      <c r="F19" s="95"/>
      <c r="G19" s="95"/>
      <c r="H19" s="95"/>
    </row>
    <row r="20" spans="1:10" ht="12.75" customHeight="1" x14ac:dyDescent="0.2">
      <c r="A20" s="97" t="s">
        <v>48</v>
      </c>
      <c r="B20" s="98"/>
      <c r="C20" s="98"/>
      <c r="D20" s="99"/>
      <c r="E20" s="29" t="s">
        <v>33</v>
      </c>
      <c r="F20" s="29" t="s">
        <v>29</v>
      </c>
      <c r="G20" s="29" t="s">
        <v>30</v>
      </c>
      <c r="H20" s="29" t="s">
        <v>28</v>
      </c>
    </row>
    <row r="21" spans="1:10" ht="12.75" customHeight="1" x14ac:dyDescent="0.2">
      <c r="A21" s="30"/>
      <c r="B21" s="27" t="s">
        <v>49</v>
      </c>
      <c r="C21" s="103" t="s">
        <v>53</v>
      </c>
      <c r="D21" s="104"/>
      <c r="E21" s="28">
        <v>29.5</v>
      </c>
      <c r="F21" s="47">
        <v>0.15</v>
      </c>
      <c r="G21" s="47">
        <v>0.1</v>
      </c>
      <c r="H21" s="28">
        <f t="shared" ref="H21:H24" si="0">E21+(E21*F21)+((E21+E21*F21)*G21)</f>
        <v>37.317499999999995</v>
      </c>
    </row>
    <row r="22" spans="1:10" ht="12.75" customHeight="1" x14ac:dyDescent="0.2">
      <c r="A22" s="30"/>
      <c r="B22" s="27" t="s">
        <v>50</v>
      </c>
      <c r="C22" s="103" t="s">
        <v>54</v>
      </c>
      <c r="D22" s="104"/>
      <c r="E22" s="28">
        <v>28.14</v>
      </c>
      <c r="F22" s="47">
        <v>0.15</v>
      </c>
      <c r="G22" s="47">
        <v>0.1</v>
      </c>
      <c r="H22" s="28">
        <f t="shared" si="0"/>
        <v>35.597100000000005</v>
      </c>
    </row>
    <row r="23" spans="1:10" ht="12.75" customHeight="1" x14ac:dyDescent="0.2">
      <c r="A23" s="30"/>
      <c r="B23" s="27" t="s">
        <v>51</v>
      </c>
      <c r="C23" s="103" t="s">
        <v>55</v>
      </c>
      <c r="D23" s="104"/>
      <c r="E23" s="28">
        <v>26.19</v>
      </c>
      <c r="F23" s="47">
        <v>0.15</v>
      </c>
      <c r="G23" s="47">
        <v>0.1</v>
      </c>
      <c r="H23" s="28">
        <f t="shared" si="0"/>
        <v>33.13035</v>
      </c>
    </row>
    <row r="24" spans="1:10" ht="12.75" customHeight="1" x14ac:dyDescent="0.2">
      <c r="A24" s="30"/>
      <c r="B24" s="27" t="s">
        <v>52</v>
      </c>
      <c r="C24" s="103" t="s">
        <v>56</v>
      </c>
      <c r="D24" s="104"/>
      <c r="E24" s="28">
        <v>23.61</v>
      </c>
      <c r="F24" s="47">
        <v>0.15</v>
      </c>
      <c r="G24" s="47">
        <v>0.1</v>
      </c>
      <c r="H24" s="28">
        <f t="shared" si="0"/>
        <v>29.86665</v>
      </c>
    </row>
    <row r="25" spans="1:10" ht="97.5" customHeight="1" x14ac:dyDescent="0.2">
      <c r="A25" s="100" t="s">
        <v>47</v>
      </c>
      <c r="B25" s="101"/>
      <c r="C25" s="101"/>
      <c r="D25" s="101"/>
      <c r="E25" s="101"/>
      <c r="F25" s="101"/>
      <c r="G25" s="101"/>
      <c r="H25" s="102"/>
    </row>
    <row r="26" spans="1:10" ht="12.75" customHeight="1" x14ac:dyDescent="0.2">
      <c r="A26" s="18"/>
      <c r="B26" s="18"/>
      <c r="E26" s="18"/>
      <c r="F26" s="18"/>
      <c r="G26" s="18"/>
      <c r="H26" s="79"/>
    </row>
    <row r="27" spans="1:10" ht="12.75" customHeight="1" x14ac:dyDescent="0.2">
      <c r="A27" s="18"/>
      <c r="B27" s="18"/>
      <c r="C27" s="18"/>
      <c r="D27" s="18"/>
      <c r="E27" s="18"/>
      <c r="F27" s="18"/>
      <c r="G27" s="18"/>
      <c r="H27" s="20"/>
    </row>
    <row r="28" spans="1:10" ht="12.75" customHeight="1" x14ac:dyDescent="0.2">
      <c r="A28" s="108" t="s">
        <v>6</v>
      </c>
      <c r="B28" s="108" t="s">
        <v>32</v>
      </c>
      <c r="C28" s="108" t="s">
        <v>2</v>
      </c>
      <c r="D28" s="108" t="s">
        <v>8</v>
      </c>
      <c r="E28" s="108" t="s">
        <v>9</v>
      </c>
      <c r="F28" s="108" t="s">
        <v>11</v>
      </c>
      <c r="G28" s="95" t="s">
        <v>10</v>
      </c>
      <c r="H28" s="95"/>
    </row>
    <row r="29" spans="1:10" ht="12.75" customHeight="1" x14ac:dyDescent="0.2">
      <c r="A29" s="108"/>
      <c r="B29" s="108"/>
      <c r="C29" s="108"/>
      <c r="D29" s="108"/>
      <c r="E29" s="108"/>
      <c r="F29" s="108"/>
      <c r="G29" s="29" t="s">
        <v>7</v>
      </c>
      <c r="H29" s="29" t="s">
        <v>3</v>
      </c>
    </row>
    <row r="30" spans="1:10" x14ac:dyDescent="0.2">
      <c r="A30" s="35"/>
      <c r="B30" s="35"/>
      <c r="D30" s="31"/>
      <c r="E30" s="32"/>
      <c r="F30" s="33"/>
      <c r="G30" s="34"/>
      <c r="H30" s="34"/>
    </row>
    <row r="31" spans="1:10" x14ac:dyDescent="0.2">
      <c r="A31" s="88">
        <v>1</v>
      </c>
      <c r="B31" s="71"/>
      <c r="C31" s="64" t="s">
        <v>144</v>
      </c>
      <c r="D31" s="72"/>
      <c r="E31" s="73"/>
      <c r="F31" s="74"/>
      <c r="G31" s="75"/>
      <c r="H31" s="75"/>
    </row>
    <row r="32" spans="1:10" x14ac:dyDescent="0.2">
      <c r="A32" s="35"/>
      <c r="B32" s="35" t="s">
        <v>57</v>
      </c>
      <c r="C32" s="80" t="s">
        <v>58</v>
      </c>
      <c r="D32" s="31" t="s">
        <v>34</v>
      </c>
      <c r="E32" s="32">
        <v>8</v>
      </c>
      <c r="F32" s="33">
        <v>83.11</v>
      </c>
      <c r="G32" s="34">
        <f t="shared" ref="G32:G33" si="1">F32*E32</f>
        <v>664.88</v>
      </c>
      <c r="H32" s="34"/>
      <c r="J32" s="60"/>
    </row>
    <row r="33" spans="1:10" x14ac:dyDescent="0.2">
      <c r="A33" s="35"/>
      <c r="B33" s="35" t="s">
        <v>59</v>
      </c>
      <c r="C33" s="80" t="s">
        <v>60</v>
      </c>
      <c r="D33" s="31" t="s">
        <v>34</v>
      </c>
      <c r="E33" s="32">
        <v>8</v>
      </c>
      <c r="F33" s="33">
        <v>87.8</v>
      </c>
      <c r="G33" s="34">
        <f t="shared" si="1"/>
        <v>702.4</v>
      </c>
      <c r="H33" s="34"/>
      <c r="J33" s="60"/>
    </row>
    <row r="34" spans="1:10" x14ac:dyDescent="0.2">
      <c r="A34" s="89">
        <v>1</v>
      </c>
      <c r="B34" s="81"/>
      <c r="C34" s="82" t="s">
        <v>145</v>
      </c>
      <c r="D34" s="83"/>
      <c r="E34" s="84"/>
      <c r="F34" s="85"/>
      <c r="G34" s="86"/>
      <c r="H34" s="87">
        <f>SUM(G32:G33)</f>
        <v>1367.28</v>
      </c>
    </row>
    <row r="35" spans="1:10" x14ac:dyDescent="0.2">
      <c r="A35" s="35"/>
      <c r="B35" s="35"/>
      <c r="C35" s="80"/>
      <c r="D35" s="31"/>
      <c r="E35" s="32"/>
      <c r="F35" s="33"/>
      <c r="G35" s="34"/>
      <c r="H35" s="34"/>
    </row>
    <row r="36" spans="1:10" x14ac:dyDescent="0.2">
      <c r="A36" s="88">
        <v>2</v>
      </c>
      <c r="B36" s="71"/>
      <c r="C36" s="64" t="s">
        <v>79</v>
      </c>
      <c r="D36" s="72"/>
      <c r="E36" s="73"/>
      <c r="F36" s="74"/>
      <c r="G36" s="75"/>
      <c r="H36" s="75"/>
      <c r="J36" s="60"/>
    </row>
    <row r="37" spans="1:10" ht="33.75" x14ac:dyDescent="0.2">
      <c r="A37" s="35"/>
      <c r="B37" s="35" t="s">
        <v>80</v>
      </c>
      <c r="C37" s="80" t="s">
        <v>81</v>
      </c>
      <c r="D37" s="31"/>
      <c r="E37" s="32"/>
      <c r="F37" s="33"/>
      <c r="G37" s="34"/>
      <c r="H37" s="34"/>
      <c r="J37" s="60"/>
    </row>
    <row r="38" spans="1:10" x14ac:dyDescent="0.2">
      <c r="A38" s="35"/>
      <c r="B38" s="35" t="s">
        <v>82</v>
      </c>
      <c r="C38" s="80" t="s">
        <v>83</v>
      </c>
      <c r="D38" s="31" t="s">
        <v>66</v>
      </c>
      <c r="E38" s="32">
        <v>628</v>
      </c>
      <c r="F38" s="33">
        <v>1.08</v>
      </c>
      <c r="G38" s="34">
        <f t="shared" ref="G38:G47" si="2">F38*E38</f>
        <v>678.24</v>
      </c>
      <c r="H38" s="34"/>
      <c r="J38" s="60"/>
    </row>
    <row r="39" spans="1:10" ht="33.75" x14ac:dyDescent="0.2">
      <c r="A39" s="35"/>
      <c r="B39" s="35" t="s">
        <v>87</v>
      </c>
      <c r="C39" s="80" t="s">
        <v>90</v>
      </c>
      <c r="D39" s="31"/>
      <c r="E39" s="32"/>
      <c r="F39" s="33"/>
      <c r="G39" s="34"/>
      <c r="H39" s="34"/>
      <c r="J39" s="60"/>
    </row>
    <row r="40" spans="1:10" x14ac:dyDescent="0.2">
      <c r="A40" s="35"/>
      <c r="B40" s="35" t="s">
        <v>88</v>
      </c>
      <c r="C40" s="80" t="s">
        <v>89</v>
      </c>
      <c r="D40" s="31" t="s">
        <v>84</v>
      </c>
      <c r="E40" s="32">
        <f>628*0.25</f>
        <v>157</v>
      </c>
      <c r="F40" s="33">
        <v>6.61</v>
      </c>
      <c r="G40" s="34">
        <f t="shared" si="2"/>
        <v>1037.77</v>
      </c>
      <c r="H40" s="34"/>
      <c r="J40" s="60"/>
    </row>
    <row r="41" spans="1:10" ht="33.75" x14ac:dyDescent="0.2">
      <c r="A41" s="35"/>
      <c r="B41" s="35" t="s">
        <v>64</v>
      </c>
      <c r="C41" s="80" t="s">
        <v>65</v>
      </c>
      <c r="D41" s="31" t="s">
        <v>66</v>
      </c>
      <c r="E41" s="32">
        <v>628</v>
      </c>
      <c r="F41" s="33">
        <v>1.34</v>
      </c>
      <c r="G41" s="34">
        <f t="shared" si="2"/>
        <v>841.5200000000001</v>
      </c>
      <c r="H41" s="34"/>
      <c r="J41" s="60"/>
    </row>
    <row r="42" spans="1:10" ht="67.5" x14ac:dyDescent="0.2">
      <c r="A42" s="35"/>
      <c r="B42" s="35" t="s">
        <v>67</v>
      </c>
      <c r="C42" s="80" t="s">
        <v>68</v>
      </c>
      <c r="D42" s="31"/>
      <c r="E42" s="32"/>
      <c r="F42" s="33"/>
      <c r="G42" s="34"/>
      <c r="H42" s="34"/>
      <c r="J42" s="60"/>
    </row>
    <row r="43" spans="1:10" x14ac:dyDescent="0.2">
      <c r="A43" s="35"/>
      <c r="B43" s="35" t="s">
        <v>69</v>
      </c>
      <c r="C43" s="80" t="s">
        <v>70</v>
      </c>
      <c r="D43" s="31" t="s">
        <v>66</v>
      </c>
      <c r="E43" s="32">
        <v>628</v>
      </c>
      <c r="F43" s="33">
        <v>18.100000000000001</v>
      </c>
      <c r="G43" s="34">
        <f t="shared" si="2"/>
        <v>11366.800000000001</v>
      </c>
      <c r="H43" s="34"/>
      <c r="J43" s="60"/>
    </row>
    <row r="44" spans="1:10" ht="67.5" x14ac:dyDescent="0.2">
      <c r="A44" s="35"/>
      <c r="B44" s="35" t="s">
        <v>71</v>
      </c>
      <c r="C44" s="80" t="s">
        <v>72</v>
      </c>
      <c r="D44" s="31"/>
      <c r="E44" s="32"/>
      <c r="F44" s="33"/>
      <c r="G44" s="34"/>
      <c r="H44" s="34"/>
      <c r="J44" s="60"/>
    </row>
    <row r="45" spans="1:10" x14ac:dyDescent="0.2">
      <c r="A45" s="35"/>
      <c r="B45" s="35" t="s">
        <v>73</v>
      </c>
      <c r="C45" s="80" t="s">
        <v>74</v>
      </c>
      <c r="D45" s="31" t="s">
        <v>66</v>
      </c>
      <c r="E45" s="32">
        <v>628</v>
      </c>
      <c r="F45" s="33">
        <v>10.02</v>
      </c>
      <c r="G45" s="34">
        <f t="shared" si="2"/>
        <v>6292.5599999999995</v>
      </c>
      <c r="H45" s="34"/>
      <c r="J45" s="60"/>
    </row>
    <row r="46" spans="1:10" ht="101.25" x14ac:dyDescent="0.2">
      <c r="A46" s="35"/>
      <c r="B46" s="35" t="s">
        <v>75</v>
      </c>
      <c r="C46" s="80" t="s">
        <v>76</v>
      </c>
      <c r="D46" s="31"/>
      <c r="E46" s="32"/>
      <c r="F46" s="33"/>
      <c r="G46" s="34"/>
      <c r="H46" s="34"/>
      <c r="J46" s="60"/>
    </row>
    <row r="47" spans="1:10" x14ac:dyDescent="0.2">
      <c r="A47" s="35"/>
      <c r="B47" s="35" t="s">
        <v>77</v>
      </c>
      <c r="C47" s="80" t="s">
        <v>78</v>
      </c>
      <c r="D47" s="31" t="s">
        <v>66</v>
      </c>
      <c r="E47" s="32">
        <v>628</v>
      </c>
      <c r="F47" s="33">
        <v>9.2100000000000009</v>
      </c>
      <c r="G47" s="34">
        <f t="shared" si="2"/>
        <v>5783.88</v>
      </c>
      <c r="H47" s="34"/>
      <c r="J47" s="60"/>
    </row>
    <row r="48" spans="1:10" x14ac:dyDescent="0.2">
      <c r="A48" s="89">
        <v>2</v>
      </c>
      <c r="B48" s="81"/>
      <c r="C48" s="82" t="s">
        <v>86</v>
      </c>
      <c r="D48" s="83"/>
      <c r="E48" s="84"/>
      <c r="F48" s="85"/>
      <c r="G48" s="86"/>
      <c r="H48" s="87">
        <f>SUM(G37:G47)</f>
        <v>26000.77</v>
      </c>
    </row>
    <row r="49" spans="1:10" x14ac:dyDescent="0.2">
      <c r="A49" s="35"/>
      <c r="B49" s="35"/>
      <c r="C49" s="80"/>
      <c r="D49" s="31"/>
      <c r="E49" s="32"/>
      <c r="F49" s="33"/>
      <c r="G49" s="34"/>
      <c r="H49" s="34"/>
      <c r="J49" s="60"/>
    </row>
    <row r="50" spans="1:10" x14ac:dyDescent="0.2">
      <c r="A50" s="88">
        <v>3</v>
      </c>
      <c r="B50" s="71"/>
      <c r="C50" s="64" t="s">
        <v>63</v>
      </c>
      <c r="D50" s="72"/>
      <c r="E50" s="73"/>
      <c r="F50" s="74"/>
      <c r="G50" s="75"/>
      <c r="H50" s="75"/>
      <c r="J50" s="60"/>
    </row>
    <row r="51" spans="1:10" ht="90" x14ac:dyDescent="0.2">
      <c r="A51" s="35"/>
      <c r="B51" s="35" t="s">
        <v>94</v>
      </c>
      <c r="C51" s="80" t="s">
        <v>98</v>
      </c>
      <c r="D51" s="31" t="s">
        <v>95</v>
      </c>
      <c r="E51" s="32">
        <f>500/1.6</f>
        <v>312.5</v>
      </c>
      <c r="F51" s="33">
        <v>123</v>
      </c>
      <c r="G51" s="34">
        <f t="shared" ref="G51" si="3">F51*E51</f>
        <v>38437.5</v>
      </c>
      <c r="H51" s="34"/>
      <c r="J51" s="60"/>
    </row>
    <row r="52" spans="1:10" x14ac:dyDescent="0.2">
      <c r="A52" s="35"/>
      <c r="B52" s="35" t="s">
        <v>96</v>
      </c>
      <c r="C52" s="80" t="s">
        <v>97</v>
      </c>
      <c r="D52" s="31" t="s">
        <v>84</v>
      </c>
      <c r="E52" s="32">
        <f>320*0.1</f>
        <v>32</v>
      </c>
      <c r="F52" s="33">
        <v>17.98</v>
      </c>
      <c r="G52" s="34">
        <f t="shared" ref="G52" si="4">F52*E52</f>
        <v>575.36</v>
      </c>
      <c r="H52" s="34"/>
      <c r="J52" s="60"/>
    </row>
    <row r="53" spans="1:10" x14ac:dyDescent="0.2">
      <c r="A53" s="89">
        <v>3</v>
      </c>
      <c r="B53" s="81"/>
      <c r="C53" s="82" t="s">
        <v>93</v>
      </c>
      <c r="D53" s="83"/>
      <c r="E53" s="84"/>
      <c r="F53" s="85"/>
      <c r="G53" s="86"/>
      <c r="H53" s="87">
        <f>SUM(G51:G52)</f>
        <v>39012.86</v>
      </c>
    </row>
    <row r="54" spans="1:10" x14ac:dyDescent="0.2">
      <c r="A54" s="35"/>
      <c r="B54" s="35"/>
      <c r="C54" s="80"/>
      <c r="D54" s="31"/>
      <c r="E54" s="32"/>
      <c r="F54" s="33"/>
      <c r="G54" s="34"/>
      <c r="H54" s="34"/>
      <c r="J54" s="60"/>
    </row>
    <row r="55" spans="1:10" x14ac:dyDescent="0.2">
      <c r="A55" s="88">
        <v>4</v>
      </c>
      <c r="B55" s="71"/>
      <c r="C55" s="64" t="s">
        <v>61</v>
      </c>
      <c r="D55" s="72"/>
      <c r="E55" s="73"/>
      <c r="F55" s="74"/>
      <c r="G55" s="75"/>
      <c r="H55" s="75"/>
      <c r="J55" s="60"/>
    </row>
    <row r="56" spans="1:10" ht="67.5" x14ac:dyDescent="0.2">
      <c r="A56" s="35"/>
      <c r="B56" s="35" t="s">
        <v>104</v>
      </c>
      <c r="C56" s="80" t="s">
        <v>105</v>
      </c>
      <c r="D56" s="31"/>
      <c r="E56" s="32"/>
      <c r="F56" s="33"/>
      <c r="G56" s="34"/>
      <c r="H56" s="34"/>
      <c r="J56" s="60"/>
    </row>
    <row r="57" spans="1:10" x14ac:dyDescent="0.2">
      <c r="A57" s="35"/>
      <c r="B57" s="35" t="s">
        <v>106</v>
      </c>
      <c r="C57" s="80" t="s">
        <v>107</v>
      </c>
      <c r="D57" s="31" t="s">
        <v>85</v>
      </c>
      <c r="E57" s="32">
        <v>4000</v>
      </c>
      <c r="F57" s="33">
        <v>0.65</v>
      </c>
      <c r="G57" s="34">
        <f t="shared" ref="G57:G61" si="5">F57*E57</f>
        <v>2600</v>
      </c>
      <c r="H57" s="34"/>
      <c r="J57" s="60"/>
    </row>
    <row r="58" spans="1:10" ht="56.25" x14ac:dyDescent="0.2">
      <c r="A58" s="35"/>
      <c r="B58" s="35" t="s">
        <v>108</v>
      </c>
      <c r="C58" s="80" t="s">
        <v>109</v>
      </c>
      <c r="D58" s="31"/>
      <c r="E58" s="32"/>
      <c r="F58" s="33"/>
      <c r="G58" s="34"/>
      <c r="H58" s="34"/>
      <c r="J58" s="60"/>
    </row>
    <row r="59" spans="1:10" x14ac:dyDescent="0.2">
      <c r="A59" s="35"/>
      <c r="B59" s="35" t="s">
        <v>110</v>
      </c>
      <c r="C59" s="80" t="s">
        <v>111</v>
      </c>
      <c r="D59" s="31" t="s">
        <v>66</v>
      </c>
      <c r="E59" s="32">
        <v>200</v>
      </c>
      <c r="F59" s="33">
        <v>3.85</v>
      </c>
      <c r="G59" s="34">
        <f t="shared" si="5"/>
        <v>770</v>
      </c>
      <c r="H59" s="34"/>
      <c r="J59" s="60"/>
    </row>
    <row r="60" spans="1:10" ht="56.25" x14ac:dyDescent="0.2">
      <c r="A60" s="35"/>
      <c r="B60" s="35" t="s">
        <v>112</v>
      </c>
      <c r="C60" s="80" t="s">
        <v>113</v>
      </c>
      <c r="D60" s="31"/>
      <c r="E60" s="32"/>
      <c r="F60" s="33"/>
      <c r="G60" s="34"/>
      <c r="H60" s="34"/>
      <c r="J60" s="60"/>
    </row>
    <row r="61" spans="1:10" x14ac:dyDescent="0.2">
      <c r="A61" s="35"/>
      <c r="B61" s="35" t="s">
        <v>114</v>
      </c>
      <c r="C61" s="80" t="s">
        <v>115</v>
      </c>
      <c r="D61" s="31" t="s">
        <v>66</v>
      </c>
      <c r="E61" s="32">
        <v>200</v>
      </c>
      <c r="F61" s="33">
        <v>3.75</v>
      </c>
      <c r="G61" s="34">
        <f t="shared" si="5"/>
        <v>750</v>
      </c>
      <c r="H61" s="34"/>
      <c r="J61" s="60"/>
    </row>
    <row r="62" spans="1:10" x14ac:dyDescent="0.2">
      <c r="A62" s="89">
        <v>4</v>
      </c>
      <c r="B62" s="81"/>
      <c r="C62" s="82" t="s">
        <v>91</v>
      </c>
      <c r="D62" s="83"/>
      <c r="E62" s="84"/>
      <c r="F62" s="85"/>
      <c r="G62" s="86"/>
      <c r="H62" s="87">
        <f>SUM(G56:G61)</f>
        <v>4120</v>
      </c>
    </row>
    <row r="63" spans="1:10" x14ac:dyDescent="0.2">
      <c r="A63" s="35"/>
      <c r="B63" s="35"/>
      <c r="C63" s="80"/>
      <c r="D63" s="31"/>
      <c r="E63" s="32"/>
      <c r="F63" s="33"/>
      <c r="G63" s="34"/>
      <c r="H63" s="34"/>
      <c r="J63" s="60"/>
    </row>
    <row r="64" spans="1:10" x14ac:dyDescent="0.2">
      <c r="A64" s="88">
        <v>5</v>
      </c>
      <c r="B64" s="71"/>
      <c r="C64" s="64" t="s">
        <v>62</v>
      </c>
      <c r="D64" s="72"/>
      <c r="E64" s="73"/>
      <c r="F64" s="74"/>
      <c r="G64" s="75"/>
      <c r="H64" s="75"/>
      <c r="J64" s="60"/>
    </row>
    <row r="65" spans="1:10" ht="22.5" x14ac:dyDescent="0.2">
      <c r="A65" s="35"/>
      <c r="B65" s="35" t="s">
        <v>102</v>
      </c>
      <c r="C65" s="80" t="s">
        <v>99</v>
      </c>
      <c r="D65" s="31"/>
      <c r="E65" s="32"/>
      <c r="F65" s="33"/>
      <c r="G65" s="34"/>
      <c r="H65" s="34"/>
      <c r="J65" s="60"/>
    </row>
    <row r="66" spans="1:10" x14ac:dyDescent="0.2">
      <c r="A66" s="35"/>
      <c r="B66" s="35" t="s">
        <v>100</v>
      </c>
      <c r="C66" s="80" t="s">
        <v>101</v>
      </c>
      <c r="D66" s="31" t="s">
        <v>95</v>
      </c>
      <c r="E66" s="32">
        <v>50</v>
      </c>
      <c r="F66" s="33">
        <v>56.73</v>
      </c>
      <c r="G66" s="34">
        <f t="shared" ref="G66" si="6">F66*E66</f>
        <v>2836.5</v>
      </c>
      <c r="H66" s="34"/>
      <c r="J66" s="60"/>
    </row>
    <row r="67" spans="1:10" ht="45" x14ac:dyDescent="0.2">
      <c r="A67" s="35"/>
      <c r="B67" s="35"/>
      <c r="C67" s="80" t="s">
        <v>120</v>
      </c>
      <c r="D67" s="31"/>
      <c r="E67" s="32"/>
      <c r="F67" s="33"/>
      <c r="G67" s="34"/>
      <c r="H67" s="34"/>
      <c r="J67" s="60"/>
    </row>
    <row r="68" spans="1:10" x14ac:dyDescent="0.2">
      <c r="A68" s="35"/>
      <c r="B68" s="35" t="s">
        <v>117</v>
      </c>
      <c r="C68" s="80" t="s">
        <v>118</v>
      </c>
      <c r="D68" s="31"/>
      <c r="E68" s="32"/>
      <c r="F68" s="33"/>
      <c r="G68" s="34"/>
      <c r="H68" s="34"/>
      <c r="J68" s="60"/>
    </row>
    <row r="69" spans="1:10" x14ac:dyDescent="0.2">
      <c r="A69" s="35"/>
      <c r="B69" s="35" t="s">
        <v>119</v>
      </c>
      <c r="C69" s="80" t="s">
        <v>116</v>
      </c>
      <c r="D69" s="31" t="s">
        <v>95</v>
      </c>
      <c r="E69" s="32">
        <v>4</v>
      </c>
      <c r="F69" s="33">
        <v>15.4</v>
      </c>
      <c r="G69" s="34">
        <f t="shared" ref="G69" si="7">F69*E69</f>
        <v>61.6</v>
      </c>
      <c r="H69" s="34"/>
      <c r="J69" s="60"/>
    </row>
    <row r="70" spans="1:10" ht="33.75" x14ac:dyDescent="0.2">
      <c r="A70" s="35"/>
      <c r="B70" s="35"/>
      <c r="C70" s="80" t="s">
        <v>121</v>
      </c>
      <c r="D70" s="31"/>
      <c r="E70" s="32"/>
      <c r="F70" s="33"/>
      <c r="G70" s="34"/>
      <c r="H70" s="34"/>
      <c r="J70" s="60"/>
    </row>
    <row r="71" spans="1:10" x14ac:dyDescent="0.2">
      <c r="A71" s="35"/>
      <c r="B71" s="35" t="s">
        <v>117</v>
      </c>
      <c r="C71" s="80" t="s">
        <v>118</v>
      </c>
      <c r="D71" s="31"/>
      <c r="E71" s="32"/>
      <c r="F71" s="33"/>
      <c r="G71" s="34"/>
      <c r="H71" s="34"/>
      <c r="J71" s="60"/>
    </row>
    <row r="72" spans="1:10" x14ac:dyDescent="0.2">
      <c r="A72" s="35"/>
      <c r="B72" s="35" t="s">
        <v>119</v>
      </c>
      <c r="C72" s="80" t="s">
        <v>116</v>
      </c>
      <c r="D72" s="31" t="s">
        <v>95</v>
      </c>
      <c r="E72" s="32">
        <v>1</v>
      </c>
      <c r="F72" s="33">
        <v>15.4</v>
      </c>
      <c r="G72" s="34">
        <f t="shared" ref="G72" si="8">F72*E72</f>
        <v>15.4</v>
      </c>
      <c r="H72" s="34"/>
      <c r="J72" s="60"/>
    </row>
    <row r="73" spans="1:10" ht="45" x14ac:dyDescent="0.2">
      <c r="A73" s="35"/>
      <c r="B73" s="35"/>
      <c r="C73" s="80" t="s">
        <v>122</v>
      </c>
      <c r="D73" s="31"/>
      <c r="E73" s="32"/>
      <c r="F73" s="33"/>
      <c r="G73" s="34"/>
      <c r="H73" s="34"/>
      <c r="J73" s="60"/>
    </row>
    <row r="74" spans="1:10" x14ac:dyDescent="0.2">
      <c r="A74" s="35"/>
      <c r="B74" s="35" t="s">
        <v>123</v>
      </c>
      <c r="C74" s="80" t="s">
        <v>124</v>
      </c>
      <c r="D74" s="31"/>
      <c r="E74" s="32"/>
      <c r="F74" s="33"/>
      <c r="G74" s="34"/>
      <c r="H74" s="34"/>
      <c r="J74" s="60"/>
    </row>
    <row r="75" spans="1:10" x14ac:dyDescent="0.2">
      <c r="A75" s="35"/>
      <c r="B75" s="35" t="s">
        <v>125</v>
      </c>
      <c r="C75" s="80" t="s">
        <v>126</v>
      </c>
      <c r="D75" s="31" t="s">
        <v>95</v>
      </c>
      <c r="E75" s="32">
        <v>4</v>
      </c>
      <c r="F75" s="33">
        <v>28.7</v>
      </c>
      <c r="G75" s="34">
        <f t="shared" ref="G75" si="9">F75*E75</f>
        <v>114.8</v>
      </c>
      <c r="H75" s="34"/>
      <c r="J75" s="60"/>
    </row>
    <row r="76" spans="1:10" ht="45" x14ac:dyDescent="0.2">
      <c r="A76" s="35"/>
      <c r="B76" s="35"/>
      <c r="C76" s="80" t="s">
        <v>127</v>
      </c>
      <c r="D76" s="31"/>
      <c r="E76" s="32"/>
      <c r="F76" s="33"/>
      <c r="G76" s="34"/>
      <c r="H76" s="34"/>
      <c r="J76" s="60"/>
    </row>
    <row r="77" spans="1:10" x14ac:dyDescent="0.2">
      <c r="A77" s="35"/>
      <c r="B77" s="35" t="s">
        <v>128</v>
      </c>
      <c r="C77" s="80" t="s">
        <v>129</v>
      </c>
      <c r="D77" s="31"/>
      <c r="E77" s="32"/>
      <c r="F77" s="33"/>
      <c r="G77" s="34"/>
      <c r="H77" s="34"/>
      <c r="J77" s="60"/>
    </row>
    <row r="78" spans="1:10" x14ac:dyDescent="0.2">
      <c r="A78" s="35"/>
      <c r="B78" s="35" t="s">
        <v>130</v>
      </c>
      <c r="C78" s="80" t="s">
        <v>116</v>
      </c>
      <c r="D78" s="31" t="s">
        <v>95</v>
      </c>
      <c r="E78" s="32">
        <v>1</v>
      </c>
      <c r="F78" s="33">
        <v>33.25</v>
      </c>
      <c r="G78" s="34">
        <f t="shared" ref="G78" si="10">F78*E78</f>
        <v>33.25</v>
      </c>
      <c r="H78" s="34"/>
      <c r="J78" s="60"/>
    </row>
    <row r="79" spans="1:10" ht="45" x14ac:dyDescent="0.2">
      <c r="A79" s="35"/>
      <c r="B79" s="35"/>
      <c r="C79" s="80" t="s">
        <v>134</v>
      </c>
      <c r="D79" s="31"/>
      <c r="E79" s="32"/>
      <c r="F79" s="33"/>
      <c r="G79" s="34"/>
      <c r="H79" s="34"/>
      <c r="J79" s="60"/>
    </row>
    <row r="80" spans="1:10" x14ac:dyDescent="0.2">
      <c r="A80" s="35"/>
      <c r="B80" s="35" t="s">
        <v>132</v>
      </c>
      <c r="C80" s="80" t="s">
        <v>129</v>
      </c>
      <c r="D80" s="31"/>
      <c r="E80" s="32"/>
      <c r="F80" s="33"/>
      <c r="G80" s="34"/>
      <c r="H80" s="34"/>
      <c r="J80" s="60"/>
    </row>
    <row r="81" spans="1:10" x14ac:dyDescent="0.2">
      <c r="A81" s="35"/>
      <c r="B81" s="35" t="s">
        <v>133</v>
      </c>
      <c r="C81" s="80" t="s">
        <v>116</v>
      </c>
      <c r="D81" s="31" t="s">
        <v>95</v>
      </c>
      <c r="E81" s="32">
        <v>1</v>
      </c>
      <c r="F81" s="33">
        <v>27.65</v>
      </c>
      <c r="G81" s="34">
        <f t="shared" ref="G81" si="11">F81*E81</f>
        <v>27.65</v>
      </c>
      <c r="H81" s="34"/>
      <c r="J81" s="60"/>
    </row>
    <row r="82" spans="1:10" ht="45" x14ac:dyDescent="0.2">
      <c r="A82" s="35"/>
      <c r="B82" s="35"/>
      <c r="C82" s="80" t="s">
        <v>131</v>
      </c>
      <c r="D82" s="31"/>
      <c r="E82" s="32"/>
      <c r="F82" s="33"/>
      <c r="G82" s="34"/>
      <c r="H82" s="34"/>
      <c r="J82" s="60"/>
    </row>
    <row r="83" spans="1:10" x14ac:dyDescent="0.2">
      <c r="A83" s="35"/>
      <c r="B83" s="35" t="s">
        <v>132</v>
      </c>
      <c r="C83" s="80" t="s">
        <v>129</v>
      </c>
      <c r="D83" s="31"/>
      <c r="E83" s="32"/>
      <c r="F83" s="33"/>
      <c r="G83" s="34"/>
      <c r="H83" s="34"/>
      <c r="J83" s="60"/>
    </row>
    <row r="84" spans="1:10" x14ac:dyDescent="0.2">
      <c r="A84" s="35"/>
      <c r="B84" s="35" t="s">
        <v>133</v>
      </c>
      <c r="C84" s="80" t="s">
        <v>126</v>
      </c>
      <c r="D84" s="31" t="s">
        <v>95</v>
      </c>
      <c r="E84" s="32">
        <v>35</v>
      </c>
      <c r="F84" s="33">
        <v>27.65</v>
      </c>
      <c r="G84" s="34">
        <f t="shared" ref="G84" si="12">F84*E84</f>
        <v>967.75</v>
      </c>
      <c r="H84" s="34"/>
      <c r="J84" s="60"/>
    </row>
    <row r="85" spans="1:10" ht="45" x14ac:dyDescent="0.2">
      <c r="A85" s="35"/>
      <c r="B85" s="35"/>
      <c r="C85" s="80" t="s">
        <v>135</v>
      </c>
      <c r="D85" s="31"/>
      <c r="E85" s="32"/>
      <c r="F85" s="33"/>
      <c r="G85" s="34"/>
      <c r="H85" s="34"/>
      <c r="J85" s="60"/>
    </row>
    <row r="86" spans="1:10" x14ac:dyDescent="0.2">
      <c r="A86" s="35"/>
      <c r="B86" s="35" t="s">
        <v>128</v>
      </c>
      <c r="C86" s="80" t="s">
        <v>129</v>
      </c>
      <c r="D86" s="31"/>
      <c r="E86" s="32"/>
      <c r="F86" s="33"/>
      <c r="G86" s="34"/>
      <c r="H86" s="34"/>
      <c r="J86" s="60"/>
    </row>
    <row r="87" spans="1:10" x14ac:dyDescent="0.2">
      <c r="A87" s="35"/>
      <c r="B87" s="35" t="s">
        <v>130</v>
      </c>
      <c r="C87" s="80" t="s">
        <v>116</v>
      </c>
      <c r="D87" s="31" t="s">
        <v>95</v>
      </c>
      <c r="E87" s="32">
        <v>4</v>
      </c>
      <c r="F87" s="33">
        <v>33.25</v>
      </c>
      <c r="G87" s="34">
        <f t="shared" ref="G87" si="13">F87*E87</f>
        <v>133</v>
      </c>
      <c r="H87" s="34"/>
      <c r="J87" s="60"/>
    </row>
    <row r="88" spans="1:10" x14ac:dyDescent="0.2">
      <c r="A88" s="89">
        <v>5</v>
      </c>
      <c r="B88" s="81"/>
      <c r="C88" s="82" t="s">
        <v>92</v>
      </c>
      <c r="D88" s="83"/>
      <c r="E88" s="84"/>
      <c r="F88" s="85"/>
      <c r="G88" s="86"/>
      <c r="H88" s="87">
        <f>SUM(G65:G87)</f>
        <v>4189.9500000000007</v>
      </c>
    </row>
    <row r="89" spans="1:10" x14ac:dyDescent="0.2">
      <c r="A89" s="35"/>
      <c r="B89" s="35"/>
      <c r="C89" s="80"/>
      <c r="D89" s="31"/>
      <c r="E89" s="32"/>
      <c r="F89" s="33"/>
      <c r="G89" s="34"/>
      <c r="H89" s="34"/>
      <c r="J89" s="60"/>
    </row>
    <row r="90" spans="1:10" x14ac:dyDescent="0.2">
      <c r="A90" s="66"/>
      <c r="B90" s="66"/>
      <c r="C90" s="65" t="s">
        <v>136</v>
      </c>
      <c r="D90" s="67"/>
      <c r="E90" s="68"/>
      <c r="F90" s="69"/>
      <c r="G90" s="70"/>
      <c r="H90" s="76">
        <f>SUM(H14:H88)</f>
        <v>74826.771599999993</v>
      </c>
      <c r="J90" s="60"/>
    </row>
    <row r="91" spans="1:10" x14ac:dyDescent="0.2">
      <c r="A91" s="35"/>
      <c r="B91" s="35"/>
      <c r="C91" s="80"/>
      <c r="D91" s="31"/>
      <c r="E91" s="32"/>
      <c r="F91" s="33"/>
      <c r="G91" s="34"/>
      <c r="H91" s="34"/>
      <c r="J91" s="60"/>
    </row>
    <row r="92" spans="1:10" x14ac:dyDescent="0.2">
      <c r="A92" s="88"/>
      <c r="B92" s="71"/>
      <c r="C92" s="64" t="s">
        <v>137</v>
      </c>
      <c r="D92" s="72"/>
      <c r="E92" s="73"/>
      <c r="F92" s="74"/>
      <c r="G92" s="75"/>
      <c r="H92" s="75"/>
      <c r="J92" s="59"/>
    </row>
    <row r="93" spans="1:10" x14ac:dyDescent="0.2">
      <c r="A93" s="35"/>
      <c r="B93" s="35"/>
      <c r="C93" s="91" t="s">
        <v>54</v>
      </c>
      <c r="D93" s="31" t="s">
        <v>34</v>
      </c>
      <c r="E93" s="32">
        <v>32</v>
      </c>
      <c r="F93" s="28">
        <v>35.6</v>
      </c>
      <c r="G93" s="34">
        <f t="shared" ref="G93:G94" si="14">F93*E93</f>
        <v>1139.2</v>
      </c>
      <c r="H93" s="34"/>
      <c r="J93" s="59"/>
    </row>
    <row r="94" spans="1:10" x14ac:dyDescent="0.2">
      <c r="A94" s="35"/>
      <c r="B94" s="35"/>
      <c r="C94" s="91" t="s">
        <v>55</v>
      </c>
      <c r="D94" s="31" t="s">
        <v>34</v>
      </c>
      <c r="E94" s="32">
        <v>32</v>
      </c>
      <c r="F94" s="28">
        <v>33.130000000000003</v>
      </c>
      <c r="G94" s="34">
        <f t="shared" si="14"/>
        <v>1060.1600000000001</v>
      </c>
      <c r="H94" s="34"/>
      <c r="J94" s="59"/>
    </row>
    <row r="95" spans="1:10" x14ac:dyDescent="0.2">
      <c r="A95" s="66"/>
      <c r="B95" s="66"/>
      <c r="C95" s="65" t="s">
        <v>138</v>
      </c>
      <c r="D95" s="67"/>
      <c r="E95" s="68"/>
      <c r="F95" s="69"/>
      <c r="G95" s="70"/>
      <c r="H95" s="76">
        <f>SUM(G93:G94)</f>
        <v>2199.36</v>
      </c>
    </row>
    <row r="96" spans="1:10" x14ac:dyDescent="0.2">
      <c r="A96" s="35"/>
      <c r="B96" s="35"/>
      <c r="C96" s="80"/>
      <c r="D96" s="31"/>
      <c r="E96" s="32"/>
      <c r="F96" s="33"/>
      <c r="G96" s="34"/>
      <c r="H96" s="34"/>
    </row>
    <row r="97" spans="1:11" x14ac:dyDescent="0.2">
      <c r="A97" s="88"/>
      <c r="B97" s="71"/>
      <c r="C97" s="64" t="s">
        <v>139</v>
      </c>
      <c r="D97" s="72"/>
      <c r="E97" s="73"/>
      <c r="F97" s="74"/>
      <c r="G97" s="75"/>
      <c r="H97" s="75"/>
      <c r="J97" s="59"/>
    </row>
    <row r="98" spans="1:11" x14ac:dyDescent="0.2">
      <c r="A98" s="35"/>
      <c r="B98" s="35"/>
      <c r="C98" s="92" t="s">
        <v>140</v>
      </c>
      <c r="D98" s="31"/>
      <c r="E98" s="32"/>
      <c r="F98" s="28"/>
      <c r="G98" s="34"/>
      <c r="H98" s="34"/>
      <c r="J98" s="59"/>
    </row>
    <row r="99" spans="1:11" x14ac:dyDescent="0.2">
      <c r="A99" s="35"/>
      <c r="B99" s="35"/>
      <c r="C99" s="92" t="s">
        <v>140</v>
      </c>
      <c r="D99" s="31"/>
      <c r="E99" s="32"/>
      <c r="F99" s="28"/>
      <c r="G99" s="34"/>
      <c r="H99" s="34"/>
      <c r="J99" s="59"/>
    </row>
    <row r="100" spans="1:11" x14ac:dyDescent="0.2">
      <c r="A100" s="66"/>
      <c r="B100" s="66"/>
      <c r="C100" s="65" t="s">
        <v>141</v>
      </c>
      <c r="D100" s="67"/>
      <c r="E100" s="68"/>
      <c r="F100" s="69"/>
      <c r="G100" s="70"/>
      <c r="H100" s="76">
        <f>SUM(G98:G99)</f>
        <v>0</v>
      </c>
    </row>
    <row r="101" spans="1:11" x14ac:dyDescent="0.2">
      <c r="A101" s="35"/>
      <c r="B101" s="62"/>
      <c r="C101" s="63"/>
      <c r="D101" s="31"/>
      <c r="E101" s="32"/>
      <c r="F101" s="33"/>
      <c r="G101" s="61"/>
      <c r="H101" s="34"/>
    </row>
    <row r="102" spans="1:11" x14ac:dyDescent="0.2">
      <c r="A102" s="66"/>
      <c r="B102" s="66"/>
      <c r="C102" s="65" t="s">
        <v>0</v>
      </c>
      <c r="D102" s="67"/>
      <c r="E102" s="68"/>
      <c r="F102" s="69"/>
      <c r="G102" s="70"/>
      <c r="H102" s="76">
        <f>H90+H95+H100</f>
        <v>77026.131599999993</v>
      </c>
    </row>
    <row r="103" spans="1:11" ht="12.75" customHeight="1" x14ac:dyDescent="0.2">
      <c r="A103" s="18"/>
      <c r="B103" s="18"/>
      <c r="C103" s="18"/>
      <c r="D103" s="18"/>
      <c r="E103" s="18"/>
      <c r="F103" s="18"/>
      <c r="G103" s="18"/>
      <c r="H103" s="19"/>
    </row>
    <row r="104" spans="1:11" s="1" customFormat="1" ht="12.75" customHeight="1" thickBot="1" x14ac:dyDescent="0.25">
      <c r="A104" s="18"/>
      <c r="B104" s="18"/>
      <c r="C104" s="18"/>
      <c r="D104" s="18"/>
      <c r="E104" s="18"/>
      <c r="F104" s="18"/>
      <c r="G104" s="18"/>
      <c r="H104" s="23"/>
      <c r="J104"/>
      <c r="K104"/>
    </row>
    <row r="105" spans="1:11" ht="18" x14ac:dyDescent="0.2">
      <c r="B105" s="109" t="s">
        <v>5</v>
      </c>
      <c r="C105" s="110"/>
      <c r="D105" s="110"/>
      <c r="E105" s="110"/>
      <c r="F105" s="111"/>
      <c r="G105" s="21"/>
      <c r="H105" s="21"/>
      <c r="I105" s="21"/>
    </row>
    <row r="106" spans="1:11" ht="12.75" customHeight="1" x14ac:dyDescent="0.2">
      <c r="A106" s="18"/>
      <c r="B106" s="36"/>
      <c r="C106" s="24"/>
      <c r="D106" s="24"/>
      <c r="E106" s="24"/>
      <c r="F106" s="37"/>
      <c r="G106" s="18"/>
      <c r="H106" s="19"/>
      <c r="J106" s="77"/>
    </row>
    <row r="107" spans="1:11" ht="12.75" customHeight="1" x14ac:dyDescent="0.2">
      <c r="A107" s="18"/>
      <c r="B107" s="38" t="s">
        <v>12</v>
      </c>
      <c r="C107" s="24" t="s">
        <v>39</v>
      </c>
      <c r="D107" s="22"/>
      <c r="E107" s="24"/>
      <c r="F107" s="51">
        <f>H102</f>
        <v>77026.131599999993</v>
      </c>
      <c r="G107" s="18"/>
      <c r="H107" s="19"/>
    </row>
    <row r="108" spans="1:11" ht="12.75" customHeight="1" thickBot="1" x14ac:dyDescent="0.25">
      <c r="A108" s="18"/>
      <c r="B108" s="38" t="s">
        <v>13</v>
      </c>
      <c r="C108" s="24" t="s">
        <v>14</v>
      </c>
      <c r="D108" s="22" t="s">
        <v>22</v>
      </c>
      <c r="E108" s="40">
        <v>0.05</v>
      </c>
      <c r="F108" s="93">
        <f>E108*F107</f>
        <v>3851.3065799999999</v>
      </c>
      <c r="G108" s="18"/>
      <c r="H108" s="19"/>
    </row>
    <row r="109" spans="1:11" ht="12.75" customHeight="1" thickTop="1" x14ac:dyDescent="0.2">
      <c r="A109" s="18"/>
      <c r="B109" s="53" t="s">
        <v>16</v>
      </c>
      <c r="C109" s="54" t="s">
        <v>24</v>
      </c>
      <c r="D109" s="55" t="s">
        <v>23</v>
      </c>
      <c r="E109" s="56"/>
      <c r="F109" s="52">
        <f>F107+F108</f>
        <v>80877.438179999997</v>
      </c>
      <c r="G109" s="18"/>
      <c r="H109" s="19"/>
    </row>
    <row r="110" spans="1:11" ht="12.75" customHeight="1" x14ac:dyDescent="0.2">
      <c r="A110" s="18"/>
      <c r="B110" s="38"/>
      <c r="C110" s="41"/>
      <c r="D110" s="22"/>
      <c r="E110" s="42"/>
      <c r="F110" s="43"/>
      <c r="G110" s="18"/>
      <c r="H110" s="19"/>
    </row>
    <row r="111" spans="1:11" ht="12.75" customHeight="1" x14ac:dyDescent="0.2">
      <c r="A111" s="18"/>
      <c r="B111" s="38" t="s">
        <v>17</v>
      </c>
      <c r="C111" s="24" t="s">
        <v>38</v>
      </c>
      <c r="D111" s="22" t="s">
        <v>35</v>
      </c>
      <c r="E111" s="40">
        <v>0.02</v>
      </c>
      <c r="F111" s="51">
        <f>(F107+F108)*E111</f>
        <v>1617.5487636</v>
      </c>
      <c r="G111" s="18"/>
      <c r="H111" s="19"/>
    </row>
    <row r="112" spans="1:11" ht="12.75" customHeight="1" x14ac:dyDescent="0.2">
      <c r="A112" s="18"/>
      <c r="B112" s="38" t="s">
        <v>40</v>
      </c>
      <c r="C112" s="24" t="s">
        <v>43</v>
      </c>
      <c r="D112" s="22" t="s">
        <v>42</v>
      </c>
      <c r="E112" s="40">
        <v>0.8</v>
      </c>
      <c r="F112" s="39">
        <f>F111*E112</f>
        <v>1294.0390108800002</v>
      </c>
      <c r="G112" s="18"/>
      <c r="H112" s="78"/>
    </row>
    <row r="113" spans="1:9" ht="12.75" customHeight="1" x14ac:dyDescent="0.2">
      <c r="A113" s="18"/>
      <c r="B113" s="38" t="s">
        <v>41</v>
      </c>
      <c r="C113" s="24" t="s">
        <v>44</v>
      </c>
      <c r="D113" s="22" t="s">
        <v>45</v>
      </c>
      <c r="E113" s="40">
        <v>0.2</v>
      </c>
      <c r="F113" s="39">
        <f>F111*E113</f>
        <v>323.50975272000005</v>
      </c>
      <c r="G113" s="18"/>
      <c r="H113" s="78"/>
    </row>
    <row r="114" spans="1:9" ht="12.75" customHeight="1" x14ac:dyDescent="0.2">
      <c r="A114" s="18"/>
      <c r="B114" s="38"/>
      <c r="C114" s="24"/>
      <c r="D114" s="22"/>
      <c r="E114" s="40"/>
      <c r="F114" s="39"/>
      <c r="G114" s="18"/>
      <c r="H114" s="78"/>
    </row>
    <row r="115" spans="1:9" ht="12.75" customHeight="1" x14ac:dyDescent="0.2">
      <c r="A115" s="18"/>
      <c r="B115" s="38" t="s">
        <v>18</v>
      </c>
      <c r="C115" s="24" t="s">
        <v>15</v>
      </c>
      <c r="D115" s="22" t="s">
        <v>26</v>
      </c>
      <c r="E115" s="40">
        <v>0.22</v>
      </c>
      <c r="F115" s="51">
        <f>F109*E115</f>
        <v>17793.036399599998</v>
      </c>
      <c r="G115" s="18"/>
      <c r="H115" s="19"/>
    </row>
    <row r="116" spans="1:9" ht="12.75" customHeight="1" x14ac:dyDescent="0.2">
      <c r="A116" s="18"/>
      <c r="B116" s="38"/>
      <c r="C116" s="24"/>
      <c r="D116" s="22"/>
      <c r="E116" s="40"/>
      <c r="F116" s="39"/>
      <c r="G116" s="18"/>
      <c r="H116" s="19"/>
    </row>
    <row r="117" spans="1:9" ht="12.75" customHeight="1" x14ac:dyDescent="0.2">
      <c r="A117" s="18"/>
      <c r="B117" s="38" t="s">
        <v>19</v>
      </c>
      <c r="C117" s="24" t="s">
        <v>27</v>
      </c>
      <c r="D117" s="22" t="s">
        <v>36</v>
      </c>
      <c r="E117" s="40">
        <v>0.1</v>
      </c>
      <c r="F117" s="51">
        <f>E117*F109</f>
        <v>8087.7438179999999</v>
      </c>
      <c r="G117" s="18"/>
      <c r="H117" s="19"/>
    </row>
    <row r="118" spans="1:9" ht="12.75" customHeight="1" x14ac:dyDescent="0.2">
      <c r="A118" s="18"/>
      <c r="B118" s="38"/>
      <c r="C118" s="24"/>
      <c r="D118" s="22"/>
      <c r="E118" s="40"/>
      <c r="F118" s="39"/>
      <c r="G118" s="18"/>
      <c r="H118" s="19"/>
    </row>
    <row r="119" spans="1:9" ht="12.75" customHeight="1" x14ac:dyDescent="0.2">
      <c r="A119" s="18"/>
      <c r="B119" s="38" t="s">
        <v>20</v>
      </c>
      <c r="C119" s="24" t="s">
        <v>25</v>
      </c>
      <c r="D119" s="22"/>
      <c r="E119" s="58">
        <v>0</v>
      </c>
      <c r="F119" s="51">
        <f>E119</f>
        <v>0</v>
      </c>
      <c r="G119" s="18"/>
      <c r="H119" s="19"/>
    </row>
    <row r="120" spans="1:9" ht="12.75" customHeight="1" x14ac:dyDescent="0.2">
      <c r="A120" s="18"/>
      <c r="B120" s="38"/>
      <c r="C120" s="24"/>
      <c r="D120" s="22"/>
      <c r="E120" s="24"/>
      <c r="F120" s="39"/>
      <c r="G120" s="18"/>
      <c r="H120" s="19"/>
    </row>
    <row r="121" spans="1:9" ht="12.75" customHeight="1" x14ac:dyDescent="0.2">
      <c r="A121" s="18"/>
      <c r="B121" s="53" t="s">
        <v>21</v>
      </c>
      <c r="C121" s="54" t="s">
        <v>0</v>
      </c>
      <c r="D121" s="55" t="s">
        <v>37</v>
      </c>
      <c r="E121" s="57"/>
      <c r="F121" s="52">
        <f>F109+F111+F115+F117+F119</f>
        <v>108375.7671612</v>
      </c>
      <c r="G121" s="18"/>
      <c r="H121" s="19"/>
    </row>
    <row r="122" spans="1:9" ht="12.75" customHeight="1" thickBot="1" x14ac:dyDescent="0.25">
      <c r="A122" s="18"/>
      <c r="B122" s="44"/>
      <c r="C122" s="45"/>
      <c r="D122" s="45"/>
      <c r="E122" s="45"/>
      <c r="F122" s="46"/>
      <c r="G122" s="18"/>
      <c r="H122" s="19"/>
    </row>
    <row r="123" spans="1:9" ht="12.75" customHeight="1" x14ac:dyDescent="0.2">
      <c r="A123" s="18"/>
      <c r="B123" s="18"/>
      <c r="C123" s="18"/>
      <c r="D123" s="18"/>
      <c r="E123" s="18"/>
      <c r="F123" s="18"/>
      <c r="G123" s="18"/>
      <c r="H123" s="19"/>
    </row>
    <row r="124" spans="1:9" ht="12.75" customHeight="1" x14ac:dyDescent="0.2">
      <c r="A124" s="18"/>
      <c r="B124" s="18"/>
      <c r="C124" s="18"/>
      <c r="D124" s="18"/>
      <c r="E124" s="18"/>
      <c r="G124" s="18"/>
      <c r="H124" s="19"/>
    </row>
    <row r="125" spans="1:9" ht="12.75" customHeight="1" x14ac:dyDescent="0.25">
      <c r="B125" s="112" t="s">
        <v>148</v>
      </c>
      <c r="C125" s="112"/>
      <c r="D125" s="25"/>
      <c r="E125" s="25"/>
      <c r="F125" s="25"/>
      <c r="G125" s="25"/>
      <c r="H125" s="25"/>
      <c r="I125" s="25"/>
    </row>
    <row r="126" spans="1:9" ht="12.75" customHeight="1" x14ac:dyDescent="0.25">
      <c r="B126" s="113"/>
      <c r="C126" s="113"/>
      <c r="D126" s="25"/>
      <c r="E126" s="25"/>
      <c r="F126" s="25"/>
      <c r="G126" s="26"/>
      <c r="H126" s="26"/>
      <c r="I126" s="26"/>
    </row>
    <row r="127" spans="1:9" ht="12.75" customHeight="1" x14ac:dyDescent="0.2">
      <c r="A127" s="18"/>
      <c r="B127" s="18"/>
      <c r="C127" s="18"/>
      <c r="D127" s="18"/>
      <c r="E127" s="18"/>
      <c r="F127" s="18"/>
      <c r="G127" s="18"/>
      <c r="H127" s="19"/>
    </row>
    <row r="128" spans="1:9" ht="12.75" customHeight="1" x14ac:dyDescent="0.2">
      <c r="A128" s="14"/>
      <c r="B128" s="7"/>
      <c r="C128" s="2"/>
      <c r="D128" s="16"/>
      <c r="E128" s="5"/>
      <c r="F128" s="11"/>
      <c r="G128" s="13"/>
      <c r="H128" s="6"/>
    </row>
    <row r="129" spans="2:2" ht="12.75" customHeight="1" x14ac:dyDescent="0.2">
      <c r="B129" s="3"/>
    </row>
    <row r="132" spans="2:2" ht="12.75" customHeight="1" x14ac:dyDescent="0.2">
      <c r="B132" s="8"/>
    </row>
    <row r="133" spans="2:2" ht="12.75" customHeight="1" x14ac:dyDescent="0.2">
      <c r="B133" s="8"/>
    </row>
  </sheetData>
  <mergeCells count="29">
    <mergeCell ref="A28:A29"/>
    <mergeCell ref="B125:C125"/>
    <mergeCell ref="B126:C126"/>
    <mergeCell ref="C28:C29"/>
    <mergeCell ref="B28:B29"/>
    <mergeCell ref="B105:F105"/>
    <mergeCell ref="G28:H28"/>
    <mergeCell ref="F28:F29"/>
    <mergeCell ref="E28:E29"/>
    <mergeCell ref="D28:D29"/>
    <mergeCell ref="A2:H2"/>
    <mergeCell ref="A3:H3"/>
    <mergeCell ref="A4:H4"/>
    <mergeCell ref="A5:H5"/>
    <mergeCell ref="A7:H7"/>
    <mergeCell ref="A20:D20"/>
    <mergeCell ref="A25:H25"/>
    <mergeCell ref="C21:D21"/>
    <mergeCell ref="C22:D22"/>
    <mergeCell ref="C23:D23"/>
    <mergeCell ref="C24:D24"/>
    <mergeCell ref="A9:H9"/>
    <mergeCell ref="A17:H17"/>
    <mergeCell ref="A19:H19"/>
    <mergeCell ref="B11:H11"/>
    <mergeCell ref="B12:H12"/>
    <mergeCell ref="B13:H13"/>
    <mergeCell ref="B14:H14"/>
    <mergeCell ref="B15:H15"/>
  </mergeCells>
  <phoneticPr fontId="2" type="noConversion"/>
  <printOptions horizontalCentered="1"/>
  <pageMargins left="0.43307086614173229" right="0.43307086614173229" top="0.39370078740157483" bottom="0.78740157480314965" header="0.31496062992125984" footer="0.31496062992125984"/>
  <pageSetup paperSize="9" orientation="landscape" r:id="rId1"/>
  <headerFooter alignWithMargins="0">
    <oddFooter>&amp;R&amp;8Pagina  &amp;P di &amp;N</oddFooter>
  </headerFooter>
  <rowBreaks count="1" manualBreakCount="1">
    <brk id="102" max="7" man="1"/>
  </rowBreaks>
  <ignoredErrors>
    <ignoredError sqref="B37 B41:B46 B39 B40:D40 D39:E39 B65 B68 B71 B74:B75 B76:B81 B83 B84 B86 B56 B58 B59:B60 B6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Amoroso</dc:creator>
  <cp:lastModifiedBy>Paolo Amoroso</cp:lastModifiedBy>
  <cp:lastPrinted>2018-03-24T18:26:58Z</cp:lastPrinted>
  <dcterms:created xsi:type="dcterms:W3CDTF">2011-12-02T07:41:16Z</dcterms:created>
  <dcterms:modified xsi:type="dcterms:W3CDTF">2022-08-04T16:54:39Z</dcterms:modified>
</cp:coreProperties>
</file>